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60" windowWidth="11355" windowHeight="3960" activeTab="0"/>
  </bookViews>
  <sheets>
    <sheet name="naslovna" sheetId="1" r:id="rId1"/>
    <sheet name="prihodi" sheetId="2" r:id="rId2"/>
    <sheet name="rashodi" sheetId="3" r:id="rId3"/>
  </sheets>
  <definedNames>
    <definedName name="_xlnm.Print_Titles" localSheetId="2">'rashodi'!$1:$1</definedName>
  </definedNames>
  <calcPr fullCalcOnLoad="1"/>
</workbook>
</file>

<file path=xl/sharedStrings.xml><?xml version="1.0" encoding="utf-8"?>
<sst xmlns="http://schemas.openxmlformats.org/spreadsheetml/2006/main" count="285" uniqueCount="273">
  <si>
    <t>П Р И М А Њ А</t>
  </si>
  <si>
    <t>Текући  приходи</t>
  </si>
  <si>
    <t>Приходи од продаја добара и услуга</t>
  </si>
  <si>
    <t>Приходи са благајне ослобођени ПДВ</t>
  </si>
  <si>
    <t>Мешовити  и неодређени  приходи</t>
  </si>
  <si>
    <t>Остали приходи - струја Милутиновић</t>
  </si>
  <si>
    <t>Остали мешовити и неодређени приходи</t>
  </si>
  <si>
    <t>Приходи  од  камата  по  тужбама</t>
  </si>
  <si>
    <t>Мешовити и  неодр.прих.-прих.од трошк.парнич.поступка</t>
  </si>
  <si>
    <t>Трансфери између  буџетских корисника на истом нивоу</t>
  </si>
  <si>
    <t xml:space="preserve">Партиципације </t>
  </si>
  <si>
    <t>Примања од продаје нефинансијске имовине</t>
  </si>
  <si>
    <t>Примања од продаје основних средстава</t>
  </si>
  <si>
    <t>Примања од продаје непокретности</t>
  </si>
  <si>
    <t>Примања од откупа стана у државној својини</t>
  </si>
  <si>
    <t>УКУПНА ПРИМАЊА</t>
  </si>
  <si>
    <t>Текући  расходи</t>
  </si>
  <si>
    <t>Расходи   за  запослене</t>
  </si>
  <si>
    <t>Плате  и  додаци  за  запослене</t>
  </si>
  <si>
    <t>Плате  по  основу  цене  рада</t>
  </si>
  <si>
    <t>Додатак  за  рад  дужи  од  пуног  радног  времена</t>
  </si>
  <si>
    <t>Додатак за  време проведено на раду (минули рад)</t>
  </si>
  <si>
    <t>Умањена  зарада  за првих  30  дана  одс, због  бол,</t>
  </si>
  <si>
    <t>Накнада  за  време  одсуствовања  са  рада</t>
  </si>
  <si>
    <t>Остали додаци и накнаде запосленима</t>
  </si>
  <si>
    <t>Плате  привремено  запослених</t>
  </si>
  <si>
    <t xml:space="preserve">Социјални  доприноси  на  терет  послодавца  </t>
  </si>
  <si>
    <t>Социјална  давања  запосленима</t>
  </si>
  <si>
    <t>Отпремнина приликом одласка у пензију</t>
  </si>
  <si>
    <t>Накнаде за запослене</t>
  </si>
  <si>
    <t>Накнада за превоз  на посао и  са  посла</t>
  </si>
  <si>
    <t xml:space="preserve"> Коришћење  услуга и роба</t>
  </si>
  <si>
    <t>Стални трошкови</t>
  </si>
  <si>
    <t>Трошкови платног промета</t>
  </si>
  <si>
    <t>Трошкови платног промета са иностранством</t>
  </si>
  <si>
    <t xml:space="preserve">Трошкови банкарских услуга </t>
  </si>
  <si>
    <t>Услуге за електричну енергију</t>
  </si>
  <si>
    <t>Централно грејање</t>
  </si>
  <si>
    <t>Услуге водовода и канализације</t>
  </si>
  <si>
    <t>Допринос за коришћење град,земљишта и сл,</t>
  </si>
  <si>
    <t>Телефон, телекс и телефакс</t>
  </si>
  <si>
    <t>Интернет и слично</t>
  </si>
  <si>
    <t>Услуге мобилног телефона</t>
  </si>
  <si>
    <t>Пошта</t>
  </si>
  <si>
    <t>Трошкови путовања</t>
  </si>
  <si>
    <t>Трошкови дневница (исхране) на служб.путу у земљи</t>
  </si>
  <si>
    <t>Трошкови превоза на службеном путу у земљи</t>
  </si>
  <si>
    <t>Трошкови смештаја на службеном путу</t>
  </si>
  <si>
    <t>Трошкови дневница за службени пут у иностранство</t>
  </si>
  <si>
    <t>Трошкови смештаја на службеном путу у иностранство</t>
  </si>
  <si>
    <t>Остали трошкови службеног пута у иностранство</t>
  </si>
  <si>
    <t>Услуге  по  уговору</t>
  </si>
  <si>
    <t>Услуге превођења</t>
  </si>
  <si>
    <t>Услуге за одржавање софтвера</t>
  </si>
  <si>
    <t>Услуге образовања и усавршавања  запослених</t>
  </si>
  <si>
    <t>Котизација  за  семинаре</t>
  </si>
  <si>
    <t>Котизација  за  стручна  саветовања</t>
  </si>
  <si>
    <t>Издаци за стручне испите</t>
  </si>
  <si>
    <t>Правно заступање пред домаћим судовима</t>
  </si>
  <si>
    <t>Остале стручне услуге</t>
  </si>
  <si>
    <t>Трошкови  стручног  надзора</t>
  </si>
  <si>
    <t>Трошкови  акредитације</t>
  </si>
  <si>
    <t>Репрезентација</t>
  </si>
  <si>
    <t>Остале  услуге – обезбеђење</t>
  </si>
  <si>
    <t>Специјализоване  услуге</t>
  </si>
  <si>
    <t>Остале специјализоване услуге</t>
  </si>
  <si>
    <t>Столарски радови</t>
  </si>
  <si>
    <t>Молерски радови</t>
  </si>
  <si>
    <t>Радови на комуникационим инсталацијама</t>
  </si>
  <si>
    <t>Текуће поправке и одрж.опреме за јавну безбедност</t>
  </si>
  <si>
    <t>Материјал</t>
  </si>
  <si>
    <t>Канцеларијски  материјал</t>
  </si>
  <si>
    <t>Храна  за  животиње</t>
  </si>
  <si>
    <t>Стручна  литература  за  редовне  потребе запослених</t>
  </si>
  <si>
    <t>Уља и мазива</t>
  </si>
  <si>
    <t>Остали материјал  за  превозна  средства</t>
  </si>
  <si>
    <t>Антисеруми</t>
  </si>
  <si>
    <t>Лабораторијско стакло</t>
  </si>
  <si>
    <t>Отплата  камата</t>
  </si>
  <si>
    <t>Пратећи  трошкови  задуживања</t>
  </si>
  <si>
    <t>Негативне курсне разлике</t>
  </si>
  <si>
    <t>Камате  за  кашњење</t>
  </si>
  <si>
    <t>Остали  расходи</t>
  </si>
  <si>
    <t xml:space="preserve">Царине  </t>
  </si>
  <si>
    <t>Републичке таксе</t>
  </si>
  <si>
    <t>Општинске таксе</t>
  </si>
  <si>
    <t>Судске таксе</t>
  </si>
  <si>
    <t>Остали порези</t>
  </si>
  <si>
    <t>Градске таксе</t>
  </si>
  <si>
    <t>Принудна наплата</t>
  </si>
  <si>
    <t>Издаци  за  нефинансијску  имовину</t>
  </si>
  <si>
    <t>Основна  средства</t>
  </si>
  <si>
    <t>Машине  и  опрема</t>
  </si>
  <si>
    <t>Намештај</t>
  </si>
  <si>
    <t>Рачунарска опрема</t>
  </si>
  <si>
    <t>Штампачи и фотокопир апарати</t>
  </si>
  <si>
    <t>Телефони</t>
  </si>
  <si>
    <t>Опрема за домаћинство</t>
  </si>
  <si>
    <t>Медицинска опрема</t>
  </si>
  <si>
    <t>Лабораторијска  опрема</t>
  </si>
  <si>
    <t>УКУПНИ ИЗДАЦИ</t>
  </si>
  <si>
    <t>Остали трошкови службеног пута у земљи</t>
  </si>
  <si>
    <t>Плате по основу судских спорова</t>
  </si>
  <si>
    <t>Новчане казне по решењу судова и судских тела</t>
  </si>
  <si>
    <t>Институт за јавно здравље Србије</t>
  </si>
  <si>
    <t>"Др Милан Јовановић Батут"</t>
  </si>
  <si>
    <t>Остале поправке и одржавање административне опреме</t>
  </si>
  <si>
    <t>Радови на крову</t>
  </si>
  <si>
    <t>Материјал за тестирање ваздуха</t>
  </si>
  <si>
    <t>Материјал за тестирање воде</t>
  </si>
  <si>
    <t>Материjал за лабораторијске тестове</t>
  </si>
  <si>
    <t>Материјал за имунизацију</t>
  </si>
  <si>
    <t xml:space="preserve">Резервни делови (водовод и  канализациују  и друго) </t>
  </si>
  <si>
    <t>Со за путеве</t>
  </si>
  <si>
    <t>Алат и  инвентар</t>
  </si>
  <si>
    <t>Мерни и контролни инструменти</t>
  </si>
  <si>
    <t>Услуге за одржавање рачунара</t>
  </si>
  <si>
    <t>И З Д А Ц И</t>
  </si>
  <si>
    <t>Приходи од продаје добара и услуга од стране трж. организација</t>
  </si>
  <si>
    <t>Трошкови превоза за службени пут у иностр. (авион, аутобус, воз)</t>
  </si>
  <si>
    <t xml:space="preserve">Приходи пројекта </t>
  </si>
  <si>
    <t xml:space="preserve">Стручне услуге </t>
  </si>
  <si>
    <t>Лабораторијски санитетски материјал</t>
  </si>
  <si>
    <t>Одвоз хемијског отпада</t>
  </si>
  <si>
    <t>Осигурање возила</t>
  </si>
  <si>
    <t>Осигурање запослених у случају несреће на раду</t>
  </si>
  <si>
    <t>Лабораторијске услуге</t>
  </si>
  <si>
    <t>Зидарски радови</t>
  </si>
  <si>
    <t>Стручна  литература  за  образовање запослених</t>
  </si>
  <si>
    <t>Остали материјал за очување  животне средине</t>
  </si>
  <si>
    <t>Материјал  за  медицинске  потребе (крв и крвни деривати)</t>
  </si>
  <si>
    <t>Антибиограм дискови и таблете, дијагностичке таблете</t>
  </si>
  <si>
    <t>Лабораторијске хемикалије</t>
  </si>
  <si>
    <t>Лабораторијски реагенси</t>
  </si>
  <si>
    <t>Медицински  потрошни  материјал (шприцеви, игле, ланцете итд)</t>
  </si>
  <si>
    <t>Лабораторијске подлоге и додаци за подлоге</t>
  </si>
  <si>
    <t>Лабораторијска пластика</t>
  </si>
  <si>
    <t>Материјал за потребе бифеа (сокови, вода, шећер, кафа, чајеви и друго)</t>
  </si>
  <si>
    <t>Остали материјал за посебне намене (технички гасови, бутан гас и друго)</t>
  </si>
  <si>
    <t>Опрема за заштиту животне средине</t>
  </si>
  <si>
    <t>Стока за експериментисање</t>
  </si>
  <si>
    <t>Издаци за гориво</t>
  </si>
  <si>
    <t>Радови на водоводу и канализацији и др</t>
  </si>
  <si>
    <t>Позитивне курсне разлике</t>
  </si>
  <si>
    <t>Дератизација и дезинсекција</t>
  </si>
  <si>
    <t>Лекови</t>
  </si>
  <si>
    <t>Закуп мед.и лаборат.опреме</t>
  </si>
  <si>
    <t>Остале услуге комуникације</t>
  </si>
  <si>
    <t>Текуће поправке и одржавање опреме за саобраћај</t>
  </si>
  <si>
    <t>Опрема за безбедност</t>
  </si>
  <si>
    <t xml:space="preserve">Остала опрема </t>
  </si>
  <si>
    <t xml:space="preserve">Уградна опрема </t>
  </si>
  <si>
    <t>Додатак  за  рад  на  дан  држав. и вер. празника</t>
  </si>
  <si>
    <t>Остале услуге -фотокопирање</t>
  </si>
  <si>
    <t>Текуће  поправ. и одржав. (услуге и материјали)</t>
  </si>
  <si>
    <t>Приходи од донација</t>
  </si>
  <si>
    <t>Компјутерски софтвер</t>
  </si>
  <si>
    <t>Нематеријална имовина</t>
  </si>
  <si>
    <t>Услуге  oдношења смећа</t>
  </si>
  <si>
    <t>Закуп aпарата</t>
  </si>
  <si>
    <t>Текуће поправке и одржавање намештаја</t>
  </si>
  <si>
    <t>Текуће поправке и одржавање опреме за домаћинство и угоститељство</t>
  </si>
  <si>
    <t>Текуће поправке и одржавање уградне опреме</t>
  </si>
  <si>
    <t>Текуће поправке и одржавање електричне инсталације</t>
  </si>
  <si>
    <t>Текуће поправке и одржавање централног  грејања</t>
  </si>
  <si>
    <t>Средства за одржавање хигијене</t>
  </si>
  <si>
    <t xml:space="preserve">Материјал за потребе бифеа (храна, кетеринг, ... ) </t>
  </si>
  <si>
    <t>Уговори о ауторском делу</t>
  </si>
  <si>
    <t>Текуће поправке и одржавање опреме за комуникацију</t>
  </si>
  <si>
    <t>Донације, помоћи и трансфери</t>
  </si>
  <si>
    <t>Текуће донације</t>
  </si>
  <si>
    <t>Услуге штампања образаца, извештаја</t>
  </si>
  <si>
    <t xml:space="preserve">Допр.  за  здравствено  осигурање  </t>
  </si>
  <si>
    <t xml:space="preserve">Потрошни материјал (кесе за усисивач, сијалице, утичнице, кабл. тракасте завесе, венецијанери и друго) </t>
  </si>
  <si>
    <t>Материјали за редовно одржавање зграде</t>
  </si>
  <si>
    <t>Активности Канцеларије за контролу дувана на превенцији болести насталих као последица пушења</t>
  </si>
  <si>
    <t>Остале  опште  услуге -технички прегледи</t>
  </si>
  <si>
    <t>Други  приходи-Приходи са тржишта</t>
  </si>
  <si>
    <t>Приходи  из  Буџета-Приходи од Министарства здравља</t>
  </si>
  <si>
    <t>Трансфери  између  буџетских  корис. на истом нивоу-Приходи од РФЗО-а</t>
  </si>
  <si>
    <t>Приходи из Буџета-Ванредни стручни надзор и стручне комисије</t>
  </si>
  <si>
    <t>Приходи  из  Буџета -општи интерес</t>
  </si>
  <si>
    <t>Јубиларне награде</t>
  </si>
  <si>
    <t>Осигурање имовине (објекти и опрема)</t>
  </si>
  <si>
    <t xml:space="preserve">Хемијско  чишћење-прање униформи </t>
  </si>
  <si>
    <t>Накнаде члановима Управног и Надзорног одбора из Института</t>
  </si>
  <si>
    <t>Накнаде члановима Управног и Надзорног одбора - спољни чланови</t>
  </si>
  <si>
    <t>Трансфер од РФЗО-а за вакцине</t>
  </si>
  <si>
    <t>Материјал за имунизацију за централизовано снабдевање-РФЗО</t>
  </si>
  <si>
    <t>Исплате по решењима државних органа</t>
  </si>
  <si>
    <t>Односи са јавношћу</t>
  </si>
  <si>
    <t>Текуће поп. и  одрж. мерних и  контролних инструмен.(баждарење и еталонирање)</t>
  </si>
  <si>
    <t>Службена одећа и униформе</t>
  </si>
  <si>
    <t>ХТЗ опрема -(рукавице, маске, каљаче и др)</t>
  </si>
  <si>
    <t>Приход од пројекта-HPV</t>
  </si>
  <si>
    <t>Трошкови вансудског поравњања</t>
  </si>
  <si>
    <t>Објављивање тендера и инф. oгласа</t>
  </si>
  <si>
    <t xml:space="preserve">Допринос  за  пенз.  и  инвалид.  осигурање </t>
  </si>
  <si>
    <t>Накнаде, бонуси и остали посебни расходи</t>
  </si>
  <si>
    <t>Услуге штампања, припрема (постера, плаката, агенди, лифлета, и др.  промотивног материјала)</t>
  </si>
  <si>
    <t>Текуће поправке и одржавање лаборатор. опреме</t>
  </si>
  <si>
    <t>Остале услуге за  текуће поправке</t>
  </si>
  <si>
    <t>Текуће поправке и одржавање рачунарске  опреме</t>
  </si>
  <si>
    <t>Текуће поправке и одржавање остале опреме</t>
  </si>
  <si>
    <t>Остале административне услуге (Уговори о делу, ППП)</t>
  </si>
  <si>
    <t xml:space="preserve"> ФИНАНСИЈСКОГ ПЛАНА</t>
  </si>
  <si>
    <t xml:space="preserve">ИЗВРШЕЊЕ </t>
  </si>
  <si>
    <t>% извршења</t>
  </si>
  <si>
    <t>Укупни приходи</t>
  </si>
  <si>
    <t xml:space="preserve">Укупни расходи </t>
  </si>
  <si>
    <t>Чланарине</t>
  </si>
  <si>
    <t>Tрошкови специјализованих услуга по пројектима</t>
  </si>
  <si>
    <t>Контролисала</t>
  </si>
  <si>
    <r>
      <t xml:space="preserve">Остали материјал за потребе бифеа </t>
    </r>
    <r>
      <rPr>
        <sz val="12"/>
        <color indexed="8"/>
        <rFont val="Arial"/>
        <family val="2"/>
      </rPr>
      <t>(шоље, чаше, тањири, тацне, прибор и друго</t>
    </r>
    <r>
      <rPr>
        <sz val="12"/>
        <rFont val="Arial"/>
        <family val="2"/>
      </rPr>
      <t>)</t>
    </r>
  </si>
  <si>
    <t xml:space="preserve">Саставио                                                                     </t>
  </si>
  <si>
    <t>В.Д. Директора</t>
  </si>
  <si>
    <t>Наташа Масло</t>
  </si>
  <si>
    <t>Остале дотације и трансфери</t>
  </si>
  <si>
    <t>Остале текуће дотације и трансфери</t>
  </si>
  <si>
    <t>Остале текуће дотације по закону - инвалиди</t>
  </si>
  <si>
    <t>Љубодраг Манчев</t>
  </si>
  <si>
    <t>Суфицит</t>
  </si>
  <si>
    <t>План расхода  у 2021.</t>
  </si>
  <si>
    <t>Приходи од имовине</t>
  </si>
  <si>
    <t>Приходи од имовине који припада имаоцима полиса осигурања</t>
  </si>
  <si>
    <t>Сопствени приходи из претходне године</t>
  </si>
  <si>
    <t>Закуп осталог простора</t>
  </si>
  <si>
    <t>Телеф. централа са прип. инсталацијама и апаратима</t>
  </si>
  <si>
    <t>План прихода  у 2021.</t>
  </si>
  <si>
    <t>Истраж. серопреваленције HIV инфекције и ризичних облика понашања међу популацијама под повећаним ризиком од HIV-а у оквиру имплементације Стратегије за превенцију и контролу HIV инфекције и АИДС-а у Републици Србији, 2018-2025</t>
  </si>
  <si>
    <t>Приходи из буџета МЗ - набавка мед.опреме - замрзивача</t>
  </si>
  <si>
    <t>Приходи из буџета МЗ - судски спор</t>
  </si>
  <si>
    <t>Приходи из буџета МЗ - Студија праћења ефеката имунизације против COVID-19 обољења у Републици Србији</t>
  </si>
  <si>
    <t>Приход од тестирања на SARS-Cov-19 комерцијално</t>
  </si>
  <si>
    <t>Приходи  из  Буџета -"Спровођење и финансирање послова набавке вакцина против сезонског грипа од произвођача вакцине Института за вирусологију, вакцине и серуме "Торлак""</t>
  </si>
  <si>
    <t>Извршење  за период  01.01-31.12.2021.</t>
  </si>
  <si>
    <t>Материјал за имунизацију против сезонског грипа од произвођача вакцине Института за вирусологију, вакцине и серуме "Торлак"</t>
  </si>
  <si>
    <t>Трошкови специјализованих услуга за тестирања на лични захтев грађана на SARS CoV-3 на Аеродрому</t>
  </si>
  <si>
    <t>Приходи  из  Буџета - услуга тестирања и вакцинисања физичких лица против COVID-19</t>
  </si>
  <si>
    <t>Донације - спонзорства</t>
  </si>
  <si>
    <t>Добровољни трансфери од физичких и правних лица</t>
  </si>
  <si>
    <t>Трошкови специјализованих услуга за тестирања и вакцинисања физичких лица на COVID-19</t>
  </si>
  <si>
    <t xml:space="preserve"> </t>
  </si>
  <si>
    <t>ЗА ПЕРИОД 01.01-31.12.2022. ГОДИНУ</t>
  </si>
  <si>
    <t>План прихода  у 2022.</t>
  </si>
  <si>
    <t>Извршење  за период  01.01-31.12.2022.</t>
  </si>
  <si>
    <t>План расхода  у 2022.</t>
  </si>
  <si>
    <t>Приходи из Буџета - Пројекат подршка активностима удружења грађана у области превенције и контроле ХИВ инфекције</t>
  </si>
  <si>
    <t>Приходи из Буџета - Програм успостављање информац. система за Регистар лица оболелих од болести зависности</t>
  </si>
  <si>
    <t>Приходи из Буџета - Унапр. система праћења и процене успешности одговора на ХИВ/АИДС и ППИ кроз унапр.база података</t>
  </si>
  <si>
    <t>Приходи из Буџета - Пројекат Едукација за саветнике из удружења на тему добровољног, поверљивог и анонимног саветовања пре и после тестирања на ХИВ и друге патогене клијената из кључних популација у ризику у заједници</t>
  </si>
  <si>
    <t>Приходи из Буџета - Послови  спровођ. набавке и дистрибуције вакцина BCG vaccine freeze-dried powder for suspension for injection, произвођача BB-NCIPD Ltd, Софија, Бугарска</t>
  </si>
  <si>
    <t>Пренета средства из претходне године</t>
  </si>
  <si>
    <t xml:space="preserve">Приходи  из  Буџета - услуга тестирања и вакцинисања физичких лица против COVID-19 </t>
  </si>
  <si>
    <t>Приход из претходне године</t>
  </si>
  <si>
    <t>Амортизација</t>
  </si>
  <si>
    <t>Трошкови амортизације</t>
  </si>
  <si>
    <t>Трошкови амортизације опрема</t>
  </si>
  <si>
    <t>Трошкови амортизације књиге и часописи</t>
  </si>
  <si>
    <t>Примања од задуживања и продаје финансијске имовине</t>
  </si>
  <si>
    <t>Примања од продаје финансијске имовине</t>
  </si>
  <si>
    <t>Примања од продаје домаће финансијске имовине</t>
  </si>
  <si>
    <t>Примања од отплате кредита датих домаћинствима</t>
  </si>
  <si>
    <t>Проф. др Верица Јовановић</t>
  </si>
  <si>
    <t>Нов,  казне  и  пенали  по  реш,  судова  и  судс тела</t>
  </si>
  <si>
    <t>Остали  медиц. и лаборатор. матер, наставци за аутоматске пипете, пипете, кирете, микротитрационе плоче, папир за суву и влажну стерилиз,  индикатори, брисеви, дрвени штапићи,  четке за прање лаб.посуђа</t>
  </si>
  <si>
    <t>Порези, обавез, таксе и казне наметн. од нив. вл.</t>
  </si>
  <si>
    <t xml:space="preserve">Остале медиц. услуге, систематски прегледи запосл. </t>
  </si>
  <si>
    <t>Остали адм. матер. (санит. књ, печати, књ. за пацијенте, табулир са логом, картони за пац, обр..)</t>
  </si>
  <si>
    <t>Помоћ у случају смрти запосл. или члана уже породице</t>
  </si>
  <si>
    <t>Помоћ у медиц. лечењу запосл. или члана уже пор.</t>
  </si>
  <si>
    <t>Tрошкови спец. услуга за тестирања на лични захтев</t>
  </si>
  <si>
    <t>Јануар 2023.</t>
  </si>
</sst>
</file>

<file path=xl/styles.xml><?xml version="1.0" encoding="utf-8"?>
<styleSheet xmlns="http://schemas.openxmlformats.org/spreadsheetml/2006/main">
  <numFmts count="5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_-* #,##0.0\ _D_i_n_._-;\-* #,##0.0\ _D_i_n_._-;_-* &quot;-&quot;??\ _D_i_n_._-;_-@_-"/>
    <numFmt numFmtId="193" formatCode="_-* #,##0\ _D_i_n_._-;\-* #,##0\ _D_i_n_._-;_-* &quot;-&quot;??\ _D_i_n_._-;_-@_-"/>
    <numFmt numFmtId="194" formatCode="#,##0\ _D_i_n_."/>
    <numFmt numFmtId="195" formatCode="0.0"/>
    <numFmt numFmtId="196" formatCode="_-* #,##0.0\ &quot;Din.&quot;_-;\-* #,##0.0\ &quot;Din.&quot;_-;_-* &quot;-&quot;??\ &quot;Din.&quot;_-;_-@_-"/>
    <numFmt numFmtId="197" formatCode="_-* #,##0\ &quot;Din.&quot;_-;\-* #,##0\ &quot;Din.&quot;_-;_-* &quot;-&quot;??\ &quot;Din.&quot;_-;_-@_-"/>
    <numFmt numFmtId="198" formatCode="_-* #,##0.000\ _D_i_n_._-;\-* #,##0.000\ _D_i_n_._-;_-* &quot;-&quot;??\ _D_i_n_._-;_-@_-"/>
    <numFmt numFmtId="199" formatCode="_-* #,##0.0000\ _D_i_n_._-;\-* #,##0.0000\ _D_i_n_._-;_-* &quot;-&quot;??\ _D_i_n_._-;_-@_-"/>
    <numFmt numFmtId="200" formatCode="#,##0_ ;\-#,##0\ "/>
    <numFmt numFmtId="201" formatCode="0_ ;\-0\ "/>
    <numFmt numFmtId="202" formatCode="_(* #,##0.000_);_(* \(#,##0.000\);_(* &quot;-&quot;???_);_(@_)"/>
    <numFmt numFmtId="203" formatCode="#,##0.00_ ;\-#,##0.00\ "/>
    <numFmt numFmtId="204" formatCode="#,##0.0\ _D_i_n_."/>
    <numFmt numFmtId="205" formatCode="#,##0.00\ _D_i_n_."/>
    <numFmt numFmtId="206" formatCode="#,##0.000\ _D_i_n_."/>
    <numFmt numFmtId="207" formatCode="[$-241A]d\.\ mmmm\ yyyy"/>
    <numFmt numFmtId="208" formatCode="#,##0.0"/>
    <numFmt numFmtId="209" formatCode="#,##0\ &quot;Din.&quot;"/>
    <numFmt numFmtId="210" formatCode="#,##0.000"/>
    <numFmt numFmtId="211" formatCode="[$-409]#,##0"/>
  </numFmts>
  <fonts count="5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22"/>
      <name val="Times New Roman"/>
      <family val="1"/>
    </font>
    <font>
      <sz val="12"/>
      <name val="Arial"/>
      <family val="2"/>
    </font>
    <font>
      <b/>
      <sz val="18"/>
      <name val="Times New Roman"/>
      <family val="1"/>
    </font>
    <font>
      <b/>
      <sz val="13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u val="singleAccounting"/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sz val="12.5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Arial Black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4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i/>
      <sz val="12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0"/>
      <color theme="11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Arial Black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4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3" fontId="1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top"/>
    </xf>
    <xf numFmtId="0" fontId="2" fillId="0" borderId="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3" fontId="4" fillId="0" borderId="10" xfId="42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3" fontId="4" fillId="0" borderId="10" xfId="44" applyNumberFormat="1" applyFont="1" applyFill="1" applyBorder="1" applyAlignment="1">
      <alignment/>
    </xf>
    <xf numFmtId="3" fontId="4" fillId="33" borderId="10" xfId="44" applyNumberFormat="1" applyFont="1" applyFill="1" applyBorder="1" applyAlignment="1">
      <alignment/>
    </xf>
    <xf numFmtId="171" fontId="4" fillId="0" borderId="0" xfId="44" applyFont="1" applyFill="1" applyAlignment="1">
      <alignment/>
    </xf>
    <xf numFmtId="0" fontId="2" fillId="0" borderId="0" xfId="0" applyFont="1" applyFill="1" applyBorder="1" applyAlignment="1">
      <alignment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3" fontId="2" fillId="0" borderId="10" xfId="0" applyNumberFormat="1" applyFont="1" applyFill="1" applyBorder="1" applyAlignment="1">
      <alignment horizontal="right" wrapText="1"/>
    </xf>
    <xf numFmtId="3" fontId="9" fillId="0" borderId="0" xfId="44" applyNumberFormat="1" applyFont="1" applyFill="1" applyAlignment="1">
      <alignment horizontal="right"/>
    </xf>
    <xf numFmtId="3" fontId="4" fillId="0" borderId="0" xfId="44" applyNumberFormat="1" applyFont="1" applyFill="1" applyAlignment="1">
      <alignment horizontal="right"/>
    </xf>
    <xf numFmtId="3" fontId="4" fillId="0" borderId="0" xfId="0" applyNumberFormat="1" applyFont="1" applyFill="1" applyBorder="1" applyAlignment="1">
      <alignment horizontal="right" wrapText="1"/>
    </xf>
    <xf numFmtId="0" fontId="56" fillId="0" borderId="10" xfId="0" applyFont="1" applyBorder="1" applyAlignment="1">
      <alignment wrapText="1"/>
    </xf>
    <xf numFmtId="4" fontId="0" fillId="0" borderId="0" xfId="0" applyNumberFormat="1" applyAlignment="1">
      <alignment horizontal="center" vertical="center"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wrapText="1"/>
    </xf>
    <xf numFmtId="200" fontId="4" fillId="0" borderId="0" xfId="42" applyNumberFormat="1" applyFont="1" applyFill="1" applyAlignment="1">
      <alignment horizontal="right"/>
    </xf>
    <xf numFmtId="200" fontId="9" fillId="0" borderId="0" xfId="42" applyNumberFormat="1" applyFont="1" applyFill="1" applyAlignment="1">
      <alignment horizontal="right"/>
    </xf>
    <xf numFmtId="3" fontId="4" fillId="0" borderId="0" xfId="42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3" fontId="1" fillId="0" borderId="13" xfId="0" applyNumberFormat="1" applyFont="1" applyFill="1" applyBorder="1" applyAlignment="1">
      <alignment horizontal="right" wrapText="1"/>
    </xf>
    <xf numFmtId="2" fontId="0" fillId="0" borderId="13" xfId="0" applyNumberFormat="1" applyBorder="1" applyAlignment="1">
      <alignment/>
    </xf>
    <xf numFmtId="3" fontId="1" fillId="0" borderId="13" xfId="0" applyNumberFormat="1" applyFont="1" applyBorder="1" applyAlignment="1">
      <alignment/>
    </xf>
    <xf numFmtId="4" fontId="0" fillId="0" borderId="14" xfId="42" applyNumberFormat="1" applyFont="1" applyBorder="1" applyAlignment="1">
      <alignment horizontal="center" vertical="center"/>
    </xf>
    <xf numFmtId="4" fontId="0" fillId="0" borderId="15" xfId="42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3" fontId="1" fillId="0" borderId="17" xfId="0" applyNumberFormat="1" applyFont="1" applyFill="1" applyBorder="1" applyAlignment="1">
      <alignment horizontal="right" wrapText="1"/>
    </xf>
    <xf numFmtId="2" fontId="0" fillId="0" borderId="17" xfId="0" applyNumberFormat="1" applyBorder="1" applyAlignment="1">
      <alignment/>
    </xf>
    <xf numFmtId="3" fontId="1" fillId="0" borderId="17" xfId="0" applyNumberFormat="1" applyFont="1" applyFill="1" applyBorder="1" applyAlignment="1">
      <alignment horizontal="right" wrapText="1"/>
    </xf>
    <xf numFmtId="4" fontId="0" fillId="0" borderId="18" xfId="42" applyNumberFormat="1" applyFont="1" applyBorder="1" applyAlignment="1">
      <alignment horizontal="center" vertical="center"/>
    </xf>
    <xf numFmtId="0" fontId="1" fillId="34" borderId="19" xfId="0" applyFont="1" applyFill="1" applyBorder="1" applyAlignment="1">
      <alignment horizontal="center" wrapText="1"/>
    </xf>
    <xf numFmtId="0" fontId="8" fillId="34" borderId="20" xfId="0" applyFont="1" applyFill="1" applyBorder="1" applyAlignment="1">
      <alignment horizontal="center" vertical="center" wrapText="1"/>
    </xf>
    <xf numFmtId="0" fontId="34" fillId="34" borderId="20" xfId="0" applyFont="1" applyFill="1" applyBorder="1" applyAlignment="1">
      <alignment horizontal="center" vertical="center" wrapText="1"/>
    </xf>
    <xf numFmtId="0" fontId="35" fillId="34" borderId="20" xfId="0" applyFont="1" applyFill="1" applyBorder="1" applyAlignment="1">
      <alignment horizontal="center" vertical="center" wrapText="1"/>
    </xf>
    <xf numFmtId="171" fontId="35" fillId="34" borderId="20" xfId="42" applyFont="1" applyFill="1" applyBorder="1" applyAlignment="1">
      <alignment vertical="center"/>
    </xf>
    <xf numFmtId="4" fontId="35" fillId="34" borderId="21" xfId="42" applyNumberFormat="1" applyFont="1" applyFill="1" applyBorder="1" applyAlignment="1">
      <alignment horizontal="center" vertical="center" wrapText="1"/>
    </xf>
    <xf numFmtId="171" fontId="11" fillId="0" borderId="14" xfId="42" applyFont="1" applyFill="1" applyBorder="1" applyAlignment="1">
      <alignment/>
    </xf>
    <xf numFmtId="0" fontId="10" fillId="0" borderId="16" xfId="0" applyFont="1" applyFill="1" applyBorder="1" applyAlignment="1">
      <alignment vertical="top" wrapText="1"/>
    </xf>
    <xf numFmtId="0" fontId="10" fillId="0" borderId="17" xfId="0" applyFont="1" applyFill="1" applyBorder="1" applyAlignment="1">
      <alignment horizontal="right" vertical="top" wrapText="1"/>
    </xf>
    <xf numFmtId="3" fontId="10" fillId="0" borderId="17" xfId="0" applyNumberFormat="1" applyFont="1" applyFill="1" applyBorder="1" applyAlignment="1">
      <alignment horizontal="right" vertical="center" wrapText="1"/>
    </xf>
    <xf numFmtId="0" fontId="4" fillId="34" borderId="22" xfId="0" applyFont="1" applyFill="1" applyBorder="1" applyAlignment="1">
      <alignment wrapText="1"/>
    </xf>
    <xf numFmtId="194" fontId="8" fillId="34" borderId="23" xfId="42" applyNumberFormat="1" applyFont="1" applyFill="1" applyBorder="1" applyAlignment="1">
      <alignment horizontal="center" vertical="center" wrapText="1"/>
    </xf>
    <xf numFmtId="0" fontId="36" fillId="34" borderId="23" xfId="0" applyFont="1" applyFill="1" applyBorder="1" applyAlignment="1">
      <alignment horizontal="center" vertical="center" wrapText="1"/>
    </xf>
    <xf numFmtId="0" fontId="8" fillId="34" borderId="23" xfId="0" applyFont="1" applyFill="1" applyBorder="1" applyAlignment="1">
      <alignment horizontal="center" vertical="center" wrapText="1"/>
    </xf>
    <xf numFmtId="171" fontId="8" fillId="34" borderId="23" xfId="42" applyFont="1" applyFill="1" applyBorder="1" applyAlignment="1">
      <alignment horizontal="center" vertical="center" wrapText="1"/>
    </xf>
    <xf numFmtId="171" fontId="11" fillId="0" borderId="10" xfId="42" applyFont="1" applyFill="1" applyBorder="1" applyAlignment="1">
      <alignment/>
    </xf>
    <xf numFmtId="3" fontId="10" fillId="0" borderId="10" xfId="0" applyNumberFormat="1" applyFont="1" applyFill="1" applyBorder="1" applyAlignment="1">
      <alignment wrapText="1"/>
    </xf>
    <xf numFmtId="3" fontId="13" fillId="0" borderId="10" xfId="0" applyNumberFormat="1" applyFont="1" applyFill="1" applyBorder="1" applyAlignment="1">
      <alignment/>
    </xf>
    <xf numFmtId="3" fontId="10" fillId="0" borderId="10" xfId="42" applyNumberFormat="1" applyFont="1" applyFill="1" applyBorder="1" applyAlignment="1">
      <alignment wrapText="1"/>
    </xf>
    <xf numFmtId="3" fontId="10" fillId="0" borderId="10" xfId="44" applyNumberFormat="1" applyFont="1" applyFill="1" applyBorder="1" applyAlignment="1">
      <alignment wrapText="1"/>
    </xf>
    <xf numFmtId="3" fontId="4" fillId="33" borderId="10" xfId="42" applyNumberFormat="1" applyFont="1" applyFill="1" applyBorder="1" applyAlignment="1">
      <alignment/>
    </xf>
    <xf numFmtId="171" fontId="11" fillId="33" borderId="10" xfId="42" applyFont="1" applyFill="1" applyBorder="1" applyAlignment="1">
      <alignment/>
    </xf>
    <xf numFmtId="3" fontId="4" fillId="0" borderId="10" xfId="0" applyNumberFormat="1" applyFont="1" applyFill="1" applyBorder="1" applyAlignment="1">
      <alignment wrapText="1"/>
    </xf>
    <xf numFmtId="3" fontId="4" fillId="0" borderId="10" xfId="0" applyNumberFormat="1" applyFont="1" applyFill="1" applyBorder="1" applyAlignment="1">
      <alignment/>
    </xf>
    <xf numFmtId="3" fontId="4" fillId="0" borderId="10" xfId="44" applyNumberFormat="1" applyFont="1" applyFill="1" applyBorder="1" applyAlignment="1">
      <alignment/>
    </xf>
    <xf numFmtId="171" fontId="4" fillId="0" borderId="10" xfId="42" applyFont="1" applyFill="1" applyBorder="1" applyAlignment="1">
      <alignment/>
    </xf>
    <xf numFmtId="3" fontId="10" fillId="0" borderId="10" xfId="42" applyNumberFormat="1" applyFont="1" applyFill="1" applyBorder="1" applyAlignment="1">
      <alignment/>
    </xf>
    <xf numFmtId="3" fontId="10" fillId="0" borderId="10" xfId="42" applyNumberFormat="1" applyFont="1" applyFill="1" applyBorder="1" applyAlignment="1">
      <alignment/>
    </xf>
    <xf numFmtId="3" fontId="10" fillId="0" borderId="10" xfId="44" applyNumberFormat="1" applyFont="1" applyFill="1" applyBorder="1" applyAlignment="1">
      <alignment wrapText="1"/>
    </xf>
    <xf numFmtId="3" fontId="10" fillId="0" borderId="10" xfId="44" applyNumberFormat="1" applyFont="1" applyFill="1" applyBorder="1" applyAlignment="1">
      <alignment/>
    </xf>
    <xf numFmtId="3" fontId="10" fillId="0" borderId="13" xfId="45" applyNumberFormat="1" applyFont="1" applyFill="1" applyBorder="1" applyAlignment="1">
      <alignment wrapText="1"/>
    </xf>
    <xf numFmtId="171" fontId="11" fillId="0" borderId="13" xfId="42" applyFont="1" applyFill="1" applyBorder="1" applyAlignment="1">
      <alignment/>
    </xf>
    <xf numFmtId="3" fontId="10" fillId="0" borderId="13" xfId="47" applyNumberFormat="1" applyFont="1" applyFill="1" applyBorder="1" applyAlignment="1">
      <alignment wrapText="1"/>
    </xf>
    <xf numFmtId="171" fontId="11" fillId="0" borderId="15" xfId="42" applyFont="1" applyFill="1" applyBorder="1" applyAlignment="1">
      <alignment/>
    </xf>
    <xf numFmtId="171" fontId="11" fillId="33" borderId="15" xfId="42" applyFont="1" applyFill="1" applyBorder="1" applyAlignment="1">
      <alignment/>
    </xf>
    <xf numFmtId="171" fontId="11" fillId="0" borderId="17" xfId="42" applyFont="1" applyFill="1" applyBorder="1" applyAlignment="1">
      <alignment vertical="center"/>
    </xf>
    <xf numFmtId="171" fontId="11" fillId="0" borderId="18" xfId="42" applyFont="1" applyFill="1" applyBorder="1" applyAlignment="1">
      <alignment vertical="center"/>
    </xf>
    <xf numFmtId="0" fontId="10" fillId="0" borderId="12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 shrinkToFit="1"/>
    </xf>
    <xf numFmtId="0" fontId="4" fillId="35" borderId="11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8"/>
  <sheetViews>
    <sheetView tabSelected="1" zoomScalePageLayoutView="0" workbookViewId="0" topLeftCell="A16">
      <selection activeCell="A18" sqref="A18"/>
    </sheetView>
  </sheetViews>
  <sheetFormatPr defaultColWidth="9.140625" defaultRowHeight="12.75"/>
  <cols>
    <col min="1" max="1" width="192.421875" style="0" customWidth="1"/>
  </cols>
  <sheetData>
    <row r="1" ht="18">
      <c r="A1" s="4" t="s">
        <v>104</v>
      </c>
    </row>
    <row r="2" ht="18">
      <c r="A2" s="4" t="s">
        <v>105</v>
      </c>
    </row>
    <row r="3" ht="12.75">
      <c r="A3" s="2"/>
    </row>
    <row r="4" ht="12.75">
      <c r="A4" s="2"/>
    </row>
    <row r="5" ht="12.75">
      <c r="A5" s="2"/>
    </row>
    <row r="6" ht="12.75">
      <c r="A6" s="2"/>
    </row>
    <row r="7" ht="12.75">
      <c r="A7" s="2"/>
    </row>
    <row r="8" ht="254.25" customHeight="1">
      <c r="A8" s="1" t="s">
        <v>206</v>
      </c>
    </row>
    <row r="9" ht="36.75" customHeight="1">
      <c r="A9" s="1" t="s">
        <v>205</v>
      </c>
    </row>
    <row r="10" ht="39.75" customHeight="1">
      <c r="A10" s="5" t="s">
        <v>243</v>
      </c>
    </row>
    <row r="11" ht="22.5">
      <c r="A11" s="5"/>
    </row>
    <row r="12" ht="27">
      <c r="A12" s="1"/>
    </row>
    <row r="17" ht="324" customHeight="1"/>
    <row r="18" ht="15">
      <c r="A18" s="3" t="s">
        <v>272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4.00390625" style="0" bestFit="1" customWidth="1"/>
    <col min="2" max="2" width="83.8515625" style="0" customWidth="1"/>
    <col min="3" max="3" width="16.57421875" style="0" customWidth="1"/>
    <col min="4" max="4" width="18.00390625" style="0" customWidth="1"/>
    <col min="5" max="5" width="16.00390625" style="19" customWidth="1"/>
    <col min="6" max="6" width="21.28125" style="0" customWidth="1"/>
    <col min="7" max="7" width="18.00390625" style="0" customWidth="1"/>
    <col min="8" max="8" width="13.8515625" style="42" customWidth="1"/>
  </cols>
  <sheetData>
    <row r="1" spans="1:8" ht="45.75" customHeight="1" thickBot="1">
      <c r="A1" s="72" t="s">
        <v>242</v>
      </c>
      <c r="B1" s="73" t="s">
        <v>0</v>
      </c>
      <c r="C1" s="74" t="s">
        <v>228</v>
      </c>
      <c r="D1" s="75" t="s">
        <v>235</v>
      </c>
      <c r="E1" s="76" t="s">
        <v>207</v>
      </c>
      <c r="F1" s="74" t="s">
        <v>244</v>
      </c>
      <c r="G1" s="75" t="s">
        <v>245</v>
      </c>
      <c r="H1" s="77" t="s">
        <v>207</v>
      </c>
    </row>
    <row r="2" spans="1:8" ht="22.5" customHeight="1">
      <c r="A2" s="55">
        <v>7</v>
      </c>
      <c r="B2" s="56" t="s">
        <v>1</v>
      </c>
      <c r="C2" s="57">
        <v>3550108</v>
      </c>
      <c r="D2" s="57">
        <v>2843117</v>
      </c>
      <c r="E2" s="58">
        <v>80.08536641702167</v>
      </c>
      <c r="F2" s="59">
        <f>F3+F6+F24+F29</f>
        <v>3992890</v>
      </c>
      <c r="G2" s="57">
        <f>G3+G6+G24+G29</f>
        <v>3775251</v>
      </c>
      <c r="H2" s="60">
        <f>G2/F2*100</f>
        <v>94.54933644553194</v>
      </c>
    </row>
    <row r="3" spans="1:8" ht="22.5" customHeight="1">
      <c r="A3" s="35">
        <v>73</v>
      </c>
      <c r="B3" s="6" t="s">
        <v>169</v>
      </c>
      <c r="C3" s="12">
        <v>25000</v>
      </c>
      <c r="D3" s="12">
        <v>25000</v>
      </c>
      <c r="E3" s="20">
        <v>100</v>
      </c>
      <c r="F3" s="50">
        <f>F4</f>
        <v>9000</v>
      </c>
      <c r="G3" s="12">
        <f>G4</f>
        <v>6927</v>
      </c>
      <c r="H3" s="61">
        <f aca="true" t="shared" si="0" ref="H3:H23">G3/F3*100</f>
        <v>76.96666666666667</v>
      </c>
    </row>
    <row r="4" spans="1:8" ht="22.5" customHeight="1">
      <c r="A4" s="35">
        <v>7321</v>
      </c>
      <c r="B4" s="6" t="s">
        <v>170</v>
      </c>
      <c r="C4" s="12">
        <v>25000</v>
      </c>
      <c r="D4" s="12">
        <v>25000</v>
      </c>
      <c r="E4" s="20">
        <v>100</v>
      </c>
      <c r="F4" s="50">
        <f>F5</f>
        <v>9000</v>
      </c>
      <c r="G4" s="12">
        <f>G5</f>
        <v>6927</v>
      </c>
      <c r="H4" s="61">
        <f t="shared" si="0"/>
        <v>76.96666666666667</v>
      </c>
    </row>
    <row r="5" spans="1:8" ht="22.5" customHeight="1">
      <c r="A5" s="62">
        <v>732121</v>
      </c>
      <c r="B5" s="8" t="s">
        <v>155</v>
      </c>
      <c r="C5" s="16">
        <v>25000</v>
      </c>
      <c r="D5" s="16">
        <v>25000</v>
      </c>
      <c r="E5" s="20">
        <v>100</v>
      </c>
      <c r="F5" s="51">
        <v>9000</v>
      </c>
      <c r="G5" s="16">
        <v>6927</v>
      </c>
      <c r="H5" s="61">
        <f t="shared" si="0"/>
        <v>76.96666666666667</v>
      </c>
    </row>
    <row r="6" spans="1:8" ht="22.5" customHeight="1">
      <c r="A6" s="35">
        <v>74</v>
      </c>
      <c r="B6" s="6" t="s">
        <v>177</v>
      </c>
      <c r="C6" s="12">
        <v>276286</v>
      </c>
      <c r="D6" s="12">
        <v>284841</v>
      </c>
      <c r="E6" s="20">
        <v>103.09642906263798</v>
      </c>
      <c r="F6" s="50">
        <f>F7+F9+F15+F17</f>
        <v>347516</v>
      </c>
      <c r="G6" s="12">
        <f>G7+G9+G15+G17</f>
        <v>292852</v>
      </c>
      <c r="H6" s="61">
        <f t="shared" si="0"/>
        <v>84.27007677344352</v>
      </c>
    </row>
    <row r="7" spans="1:8" ht="22.5" customHeight="1">
      <c r="A7" s="35">
        <v>741</v>
      </c>
      <c r="B7" s="6" t="s">
        <v>223</v>
      </c>
      <c r="C7" s="12">
        <v>380</v>
      </c>
      <c r="D7" s="12">
        <v>2762</v>
      </c>
      <c r="E7" s="20"/>
      <c r="F7" s="50">
        <f>F8</f>
        <v>1000</v>
      </c>
      <c r="G7" s="12">
        <f>G8</f>
        <v>0</v>
      </c>
      <c r="H7" s="61"/>
    </row>
    <row r="8" spans="1:8" ht="22.5" customHeight="1">
      <c r="A8" s="36">
        <v>741411</v>
      </c>
      <c r="B8" s="7" t="s">
        <v>224</v>
      </c>
      <c r="C8" s="12">
        <v>380</v>
      </c>
      <c r="D8" s="16">
        <v>2762</v>
      </c>
      <c r="E8" s="20"/>
      <c r="F8" s="51">
        <v>1000</v>
      </c>
      <c r="G8" s="16">
        <v>0</v>
      </c>
      <c r="H8" s="61"/>
    </row>
    <row r="9" spans="1:8" ht="22.5" customHeight="1">
      <c r="A9" s="35">
        <v>742</v>
      </c>
      <c r="B9" s="6" t="s">
        <v>2</v>
      </c>
      <c r="C9" s="12">
        <v>227620</v>
      </c>
      <c r="D9" s="12">
        <v>226472</v>
      </c>
      <c r="E9" s="20">
        <v>99.4956506458132</v>
      </c>
      <c r="F9" s="50">
        <f>F10+F11+F12+F13+F14+F23</f>
        <v>283780</v>
      </c>
      <c r="G9" s="12">
        <f>G10+G11+G12+G13+G14+G23</f>
        <v>243652</v>
      </c>
      <c r="H9" s="61">
        <f t="shared" si="0"/>
        <v>85.85946860243851</v>
      </c>
    </row>
    <row r="10" spans="1:9" ht="22.5" customHeight="1">
      <c r="A10" s="36">
        <v>742121</v>
      </c>
      <c r="B10" s="7" t="s">
        <v>118</v>
      </c>
      <c r="C10" s="16">
        <v>59711</v>
      </c>
      <c r="D10" s="16">
        <v>61629</v>
      </c>
      <c r="E10" s="20">
        <v>103.21213846694914</v>
      </c>
      <c r="F10" s="51">
        <v>52000</v>
      </c>
      <c r="G10" s="16">
        <v>50500</v>
      </c>
      <c r="H10" s="61">
        <f t="shared" si="0"/>
        <v>97.11538461538461</v>
      </c>
      <c r="I10" s="43"/>
    </row>
    <row r="11" spans="1:8" ht="22.5" customHeight="1">
      <c r="A11" s="36"/>
      <c r="B11" s="7" t="s">
        <v>225</v>
      </c>
      <c r="C11" s="16">
        <v>19000</v>
      </c>
      <c r="D11" s="16">
        <v>17871</v>
      </c>
      <c r="E11" s="20"/>
      <c r="F11" s="51">
        <v>18000</v>
      </c>
      <c r="G11" s="16">
        <v>17921</v>
      </c>
      <c r="H11" s="61">
        <f t="shared" si="0"/>
        <v>99.56111111111112</v>
      </c>
    </row>
    <row r="12" spans="1:8" ht="22.5" customHeight="1">
      <c r="A12" s="36">
        <v>7421211</v>
      </c>
      <c r="B12" s="7" t="s">
        <v>3</v>
      </c>
      <c r="C12" s="16">
        <v>32000</v>
      </c>
      <c r="D12" s="16">
        <v>30183</v>
      </c>
      <c r="E12" s="20">
        <v>94.321875</v>
      </c>
      <c r="F12" s="51">
        <v>38000</v>
      </c>
      <c r="G12" s="16">
        <v>37816</v>
      </c>
      <c r="H12" s="61">
        <f t="shared" si="0"/>
        <v>99.51578947368421</v>
      </c>
    </row>
    <row r="13" spans="1:8" ht="22.5" customHeight="1">
      <c r="A13" s="36">
        <v>7421214</v>
      </c>
      <c r="B13" s="7" t="s">
        <v>233</v>
      </c>
      <c r="C13" s="16">
        <v>116799</v>
      </c>
      <c r="D13" s="16">
        <v>116789</v>
      </c>
      <c r="E13" s="20">
        <v>99.991438282862</v>
      </c>
      <c r="F13" s="51">
        <v>121770</v>
      </c>
      <c r="G13" s="16">
        <v>121735</v>
      </c>
      <c r="H13" s="61">
        <f t="shared" si="0"/>
        <v>99.97125728833046</v>
      </c>
    </row>
    <row r="14" spans="1:8" ht="22.5" customHeight="1">
      <c r="A14" s="36">
        <v>742322</v>
      </c>
      <c r="B14" s="7" t="s">
        <v>143</v>
      </c>
      <c r="C14" s="16">
        <v>10</v>
      </c>
      <c r="D14" s="16"/>
      <c r="E14" s="20">
        <v>0</v>
      </c>
      <c r="F14" s="51">
        <v>10</v>
      </c>
      <c r="G14" s="16">
        <v>0</v>
      </c>
      <c r="H14" s="61">
        <f t="shared" si="0"/>
        <v>0</v>
      </c>
    </row>
    <row r="15" spans="1:8" ht="22.5" customHeight="1">
      <c r="A15" s="63">
        <v>744</v>
      </c>
      <c r="B15" s="10" t="s">
        <v>240</v>
      </c>
      <c r="C15" s="16"/>
      <c r="D15" s="12">
        <v>7783</v>
      </c>
      <c r="E15" s="20"/>
      <c r="F15" s="52">
        <f>F16</f>
        <v>10000</v>
      </c>
      <c r="G15" s="12">
        <f>G16</f>
        <v>5990</v>
      </c>
      <c r="H15" s="61">
        <f t="shared" si="0"/>
        <v>59.9</v>
      </c>
    </row>
    <row r="16" spans="1:8" ht="22.5" customHeight="1">
      <c r="A16" s="36">
        <v>744121</v>
      </c>
      <c r="B16" s="7" t="s">
        <v>239</v>
      </c>
      <c r="C16" s="16"/>
      <c r="D16" s="37">
        <v>7783</v>
      </c>
      <c r="E16" s="20"/>
      <c r="F16" s="53">
        <v>10000</v>
      </c>
      <c r="G16" s="37">
        <v>5990</v>
      </c>
      <c r="H16" s="61">
        <f t="shared" si="0"/>
        <v>59.9</v>
      </c>
    </row>
    <row r="17" spans="1:8" ht="22.5" customHeight="1">
      <c r="A17" s="35">
        <v>745</v>
      </c>
      <c r="B17" s="6" t="s">
        <v>4</v>
      </c>
      <c r="C17" s="12">
        <v>48286</v>
      </c>
      <c r="D17" s="12">
        <v>47824</v>
      </c>
      <c r="E17" s="20">
        <v>99.04320092780516</v>
      </c>
      <c r="F17" s="50">
        <f>F18+F19+F20+F21+F22</f>
        <v>52736</v>
      </c>
      <c r="G17" s="12">
        <f>G18+G19+G20+G21+G22</f>
        <v>43210</v>
      </c>
      <c r="H17" s="61">
        <f t="shared" si="0"/>
        <v>81.93643810679612</v>
      </c>
    </row>
    <row r="18" spans="1:9" ht="22.5" customHeight="1">
      <c r="A18" s="64">
        <v>7451111</v>
      </c>
      <c r="B18" s="8" t="s">
        <v>120</v>
      </c>
      <c r="C18" s="16">
        <v>47930</v>
      </c>
      <c r="D18" s="16">
        <v>47824</v>
      </c>
      <c r="E18" s="20">
        <v>99.77884414771542</v>
      </c>
      <c r="F18" s="51">
        <v>52380</v>
      </c>
      <c r="G18" s="16">
        <v>43117</v>
      </c>
      <c r="H18" s="61">
        <f t="shared" si="0"/>
        <v>82.31576937762505</v>
      </c>
      <c r="I18" s="43"/>
    </row>
    <row r="19" spans="1:8" ht="22.5" customHeight="1">
      <c r="A19" s="36">
        <v>74512118</v>
      </c>
      <c r="B19" s="7" t="s">
        <v>5</v>
      </c>
      <c r="C19" s="16">
        <v>25</v>
      </c>
      <c r="D19" s="16">
        <v>0</v>
      </c>
      <c r="E19" s="20">
        <v>0</v>
      </c>
      <c r="F19" s="51">
        <v>25</v>
      </c>
      <c r="G19" s="16">
        <v>0</v>
      </c>
      <c r="H19" s="61">
        <f t="shared" si="0"/>
        <v>0</v>
      </c>
    </row>
    <row r="20" spans="1:8" ht="22.5" customHeight="1">
      <c r="A20" s="36">
        <v>7451212</v>
      </c>
      <c r="B20" s="7" t="s">
        <v>6</v>
      </c>
      <c r="C20" s="16">
        <v>300</v>
      </c>
      <c r="D20" s="16">
        <v>0</v>
      </c>
      <c r="E20" s="20">
        <v>0</v>
      </c>
      <c r="F20" s="51">
        <v>300</v>
      </c>
      <c r="G20" s="16">
        <v>93</v>
      </c>
      <c r="H20" s="61">
        <f t="shared" si="0"/>
        <v>31</v>
      </c>
    </row>
    <row r="21" spans="1:8" ht="22.5" customHeight="1">
      <c r="A21" s="36">
        <v>7451214</v>
      </c>
      <c r="B21" s="7" t="s">
        <v>7</v>
      </c>
      <c r="C21" s="16">
        <v>1</v>
      </c>
      <c r="D21" s="16">
        <v>0</v>
      </c>
      <c r="E21" s="20">
        <v>0</v>
      </c>
      <c r="F21" s="51">
        <v>1</v>
      </c>
      <c r="G21" s="16">
        <v>0</v>
      </c>
      <c r="H21" s="61">
        <f t="shared" si="0"/>
        <v>0</v>
      </c>
    </row>
    <row r="22" spans="1:8" ht="22.5" customHeight="1">
      <c r="A22" s="36">
        <v>7451216</v>
      </c>
      <c r="B22" s="7" t="s">
        <v>8</v>
      </c>
      <c r="C22" s="16">
        <v>30</v>
      </c>
      <c r="D22" s="16">
        <v>0</v>
      </c>
      <c r="E22" s="20">
        <v>0</v>
      </c>
      <c r="F22" s="51">
        <v>30</v>
      </c>
      <c r="G22" s="16">
        <v>0</v>
      </c>
      <c r="H22" s="61">
        <f t="shared" si="0"/>
        <v>0</v>
      </c>
    </row>
    <row r="23" spans="1:8" ht="22.5" customHeight="1">
      <c r="A23" s="36"/>
      <c r="B23" s="7" t="s">
        <v>254</v>
      </c>
      <c r="C23" s="16"/>
      <c r="D23" s="16"/>
      <c r="E23" s="20"/>
      <c r="F23" s="51">
        <v>54000</v>
      </c>
      <c r="G23" s="16">
        <v>15680</v>
      </c>
      <c r="H23" s="61">
        <f t="shared" si="0"/>
        <v>29.037037037037038</v>
      </c>
    </row>
    <row r="24" spans="1:8" ht="22.5" customHeight="1">
      <c r="A24" s="35">
        <v>78</v>
      </c>
      <c r="B24" s="6" t="s">
        <v>179</v>
      </c>
      <c r="C24" s="12">
        <v>2686322</v>
      </c>
      <c r="D24" s="12">
        <v>1978008</v>
      </c>
      <c r="E24" s="20">
        <v>73.6325727146634</v>
      </c>
      <c r="F24" s="52">
        <f>F25</f>
        <v>3259898</v>
      </c>
      <c r="G24" s="12">
        <f>G25</f>
        <v>3143139</v>
      </c>
      <c r="H24" s="61">
        <f aca="true" t="shared" si="1" ref="H24:H36">G24/F24*100</f>
        <v>96.41832351809781</v>
      </c>
    </row>
    <row r="25" spans="1:8" ht="31.5" customHeight="1">
      <c r="A25" s="35">
        <v>781</v>
      </c>
      <c r="B25" s="9" t="s">
        <v>179</v>
      </c>
      <c r="C25" s="12">
        <v>2686322</v>
      </c>
      <c r="D25" s="12">
        <v>1978008</v>
      </c>
      <c r="E25" s="20">
        <v>73.6325727146634</v>
      </c>
      <c r="F25" s="50">
        <f>F26+F27+F28</f>
        <v>3259898</v>
      </c>
      <c r="G25" s="12">
        <f>G26+G27+G28</f>
        <v>3143139</v>
      </c>
      <c r="H25" s="61">
        <f t="shared" si="1"/>
        <v>96.41832351809781</v>
      </c>
    </row>
    <row r="26" spans="1:8" ht="22.5" customHeight="1">
      <c r="A26" s="36">
        <v>781111</v>
      </c>
      <c r="B26" s="7" t="s">
        <v>9</v>
      </c>
      <c r="C26" s="16">
        <v>279406</v>
      </c>
      <c r="D26" s="16">
        <v>118460</v>
      </c>
      <c r="E26" s="20">
        <v>42.397085245127165</v>
      </c>
      <c r="F26" s="51">
        <v>451533</v>
      </c>
      <c r="G26" s="16">
        <v>449825</v>
      </c>
      <c r="H26" s="61">
        <f t="shared" si="1"/>
        <v>99.62173307377313</v>
      </c>
    </row>
    <row r="27" spans="1:8" ht="22.5" customHeight="1">
      <c r="A27" s="36">
        <v>7811111</v>
      </c>
      <c r="B27" s="7" t="s">
        <v>10</v>
      </c>
      <c r="C27" s="16">
        <v>469</v>
      </c>
      <c r="D27" s="16">
        <v>315</v>
      </c>
      <c r="E27" s="20">
        <v>67.16417910447761</v>
      </c>
      <c r="F27" s="51">
        <v>282</v>
      </c>
      <c r="G27" s="16">
        <v>412</v>
      </c>
      <c r="H27" s="61">
        <f t="shared" si="1"/>
        <v>146.09929078014184</v>
      </c>
    </row>
    <row r="28" spans="1:8" ht="22.5" customHeight="1">
      <c r="A28" s="36">
        <v>781112</v>
      </c>
      <c r="B28" s="7" t="s">
        <v>187</v>
      </c>
      <c r="C28" s="16">
        <v>2406447</v>
      </c>
      <c r="D28" s="16">
        <v>1859233</v>
      </c>
      <c r="E28" s="20">
        <v>77.26050064680419</v>
      </c>
      <c r="F28" s="51">
        <v>2808083</v>
      </c>
      <c r="G28" s="16">
        <v>2692902</v>
      </c>
      <c r="H28" s="61">
        <f t="shared" si="1"/>
        <v>95.89823377727795</v>
      </c>
    </row>
    <row r="29" spans="1:8" ht="22.5" customHeight="1">
      <c r="A29" s="35">
        <v>79</v>
      </c>
      <c r="B29" s="6" t="s">
        <v>178</v>
      </c>
      <c r="C29" s="12">
        <v>562500</v>
      </c>
      <c r="D29" s="12">
        <v>555268</v>
      </c>
      <c r="E29" s="20">
        <v>98.7143111111111</v>
      </c>
      <c r="F29" s="50">
        <f>F30</f>
        <v>376476</v>
      </c>
      <c r="G29" s="12">
        <f>G30</f>
        <v>332333</v>
      </c>
      <c r="H29" s="61">
        <f t="shared" si="1"/>
        <v>88.27468417641497</v>
      </c>
    </row>
    <row r="30" spans="1:8" ht="22.5" customHeight="1">
      <c r="A30" s="35">
        <v>791</v>
      </c>
      <c r="B30" s="9" t="s">
        <v>178</v>
      </c>
      <c r="C30" s="12">
        <v>562500</v>
      </c>
      <c r="D30" s="12">
        <v>555268</v>
      </c>
      <c r="E30" s="20">
        <v>98.7143111111111</v>
      </c>
      <c r="F30" s="50">
        <f>F31+F32+F33+F34+F35+F36+F37+F38+F39+F40+F41+F42+F43+F44+F45+F46</f>
        <v>376476</v>
      </c>
      <c r="G30" s="50">
        <f>G31+G32+G33+G34+G35+G36+G37+G38+G39+G40+G41+G42+G43+G44+G45</f>
        <v>332333</v>
      </c>
      <c r="H30" s="61">
        <f t="shared" si="1"/>
        <v>88.27468417641497</v>
      </c>
    </row>
    <row r="31" spans="1:8" ht="22.5" customHeight="1">
      <c r="A31" s="36">
        <v>791111</v>
      </c>
      <c r="B31" s="7" t="s">
        <v>181</v>
      </c>
      <c r="C31" s="16">
        <v>293090</v>
      </c>
      <c r="D31" s="16">
        <v>290618</v>
      </c>
      <c r="E31" s="20">
        <v>99.15657306629363</v>
      </c>
      <c r="F31" s="51">
        <v>309481</v>
      </c>
      <c r="G31" s="16">
        <v>309481</v>
      </c>
      <c r="H31" s="61">
        <f t="shared" si="1"/>
        <v>100</v>
      </c>
    </row>
    <row r="32" spans="1:8" ht="74.25" customHeight="1">
      <c r="A32" s="36">
        <v>79111131</v>
      </c>
      <c r="B32" s="41" t="s">
        <v>229</v>
      </c>
      <c r="C32" s="16">
        <v>7472</v>
      </c>
      <c r="D32" s="16">
        <v>7472</v>
      </c>
      <c r="E32" s="20"/>
      <c r="F32" s="51">
        <v>0</v>
      </c>
      <c r="G32" s="16">
        <v>0</v>
      </c>
      <c r="H32" s="61" t="e">
        <f t="shared" si="1"/>
        <v>#DIV/0!</v>
      </c>
    </row>
    <row r="33" spans="1:8" ht="54" customHeight="1">
      <c r="A33" s="36">
        <v>79111112</v>
      </c>
      <c r="B33" s="41" t="s">
        <v>234</v>
      </c>
      <c r="C33" s="16">
        <v>147400</v>
      </c>
      <c r="D33" s="16">
        <v>147400</v>
      </c>
      <c r="E33" s="20"/>
      <c r="F33" s="51">
        <v>0</v>
      </c>
      <c r="G33" s="16">
        <v>0</v>
      </c>
      <c r="H33" s="61" t="e">
        <f t="shared" si="1"/>
        <v>#DIV/0!</v>
      </c>
    </row>
    <row r="34" spans="1:8" ht="41.25" customHeight="1">
      <c r="A34" s="36">
        <v>79111113</v>
      </c>
      <c r="B34" s="7" t="s">
        <v>238</v>
      </c>
      <c r="C34" s="16">
        <v>40664</v>
      </c>
      <c r="D34" s="16">
        <v>40664</v>
      </c>
      <c r="E34" s="20"/>
      <c r="F34" s="51">
        <v>0</v>
      </c>
      <c r="G34" s="16">
        <v>0</v>
      </c>
      <c r="H34" s="61" t="e">
        <f t="shared" si="1"/>
        <v>#DIV/0!</v>
      </c>
    </row>
    <row r="35" spans="1:8" ht="22.5" customHeight="1">
      <c r="A35" s="36">
        <v>7911115</v>
      </c>
      <c r="B35" s="7" t="s">
        <v>175</v>
      </c>
      <c r="C35" s="16">
        <v>3000</v>
      </c>
      <c r="D35" s="16">
        <v>3000</v>
      </c>
      <c r="E35" s="20">
        <v>100</v>
      </c>
      <c r="F35" s="51">
        <v>3000</v>
      </c>
      <c r="G35" s="16">
        <v>3000</v>
      </c>
      <c r="H35" s="61">
        <f>F35/G35*100</f>
        <v>100</v>
      </c>
    </row>
    <row r="36" spans="1:8" ht="22.5" customHeight="1">
      <c r="A36" s="36">
        <v>7911116</v>
      </c>
      <c r="B36" s="7" t="s">
        <v>194</v>
      </c>
      <c r="C36" s="16">
        <v>1500</v>
      </c>
      <c r="D36" s="16">
        <v>1500</v>
      </c>
      <c r="E36" s="20">
        <v>100</v>
      </c>
      <c r="F36" s="51">
        <v>1500</v>
      </c>
      <c r="G36" s="16">
        <v>1500</v>
      </c>
      <c r="H36" s="61">
        <f t="shared" si="1"/>
        <v>100</v>
      </c>
    </row>
    <row r="37" spans="1:8" ht="22.5" customHeight="1">
      <c r="A37" s="36">
        <v>79111132</v>
      </c>
      <c r="B37" s="7" t="s">
        <v>180</v>
      </c>
      <c r="C37" s="16">
        <v>4000</v>
      </c>
      <c r="D37" s="16">
        <v>1590</v>
      </c>
      <c r="E37" s="20">
        <v>39.75</v>
      </c>
      <c r="F37" s="51">
        <v>4000</v>
      </c>
      <c r="G37" s="16">
        <v>1566</v>
      </c>
      <c r="H37" s="61">
        <f>G37/F37*100</f>
        <v>39.15</v>
      </c>
    </row>
    <row r="38" spans="1:8" ht="40.5" customHeight="1">
      <c r="A38" s="36">
        <v>79111135</v>
      </c>
      <c r="B38" s="44" t="s">
        <v>247</v>
      </c>
      <c r="C38" s="45">
        <v>4463</v>
      </c>
      <c r="D38" s="16">
        <v>0</v>
      </c>
      <c r="E38" s="20">
        <f>D38/C38*100</f>
        <v>0</v>
      </c>
      <c r="F38" s="51">
        <v>4463</v>
      </c>
      <c r="G38" s="16">
        <v>4109</v>
      </c>
      <c r="H38" s="61">
        <f aca="true" t="shared" si="2" ref="H38:H57">G38/F38*100</f>
        <v>92.06811561729779</v>
      </c>
    </row>
    <row r="39" spans="1:8" ht="40.5" customHeight="1">
      <c r="A39" s="36">
        <v>79111136</v>
      </c>
      <c r="B39" s="46" t="s">
        <v>248</v>
      </c>
      <c r="C39" s="45">
        <v>2355</v>
      </c>
      <c r="D39" s="16">
        <v>0</v>
      </c>
      <c r="E39" s="20">
        <f aca="true" t="shared" si="3" ref="E39:E48">D39/C39*100</f>
        <v>0</v>
      </c>
      <c r="F39" s="51">
        <v>2355</v>
      </c>
      <c r="G39" s="16">
        <v>2355</v>
      </c>
      <c r="H39" s="61">
        <f t="shared" si="2"/>
        <v>100</v>
      </c>
    </row>
    <row r="40" spans="1:8" ht="53.25" customHeight="1">
      <c r="A40" s="36">
        <v>79111137</v>
      </c>
      <c r="B40" s="46" t="s">
        <v>249</v>
      </c>
      <c r="C40" s="45">
        <v>5888</v>
      </c>
      <c r="D40" s="16">
        <v>0</v>
      </c>
      <c r="E40" s="20">
        <f t="shared" si="3"/>
        <v>0</v>
      </c>
      <c r="F40" s="51">
        <v>5888</v>
      </c>
      <c r="G40" s="16">
        <v>5624</v>
      </c>
      <c r="H40" s="61">
        <f t="shared" si="2"/>
        <v>95.5163043478261</v>
      </c>
    </row>
    <row r="41" spans="1:8" ht="72" customHeight="1">
      <c r="A41" s="36">
        <v>79111138</v>
      </c>
      <c r="B41" s="46" t="s">
        <v>250</v>
      </c>
      <c r="C41" s="45">
        <v>423</v>
      </c>
      <c r="D41" s="16">
        <v>0</v>
      </c>
      <c r="E41" s="20">
        <f t="shared" si="3"/>
        <v>0</v>
      </c>
      <c r="F41" s="51">
        <v>423</v>
      </c>
      <c r="G41" s="16">
        <v>423</v>
      </c>
      <c r="H41" s="61">
        <f t="shared" si="2"/>
        <v>100</v>
      </c>
    </row>
    <row r="42" spans="1:8" ht="57.75" customHeight="1">
      <c r="A42" s="36">
        <v>79111139</v>
      </c>
      <c r="B42" s="44" t="s">
        <v>251</v>
      </c>
      <c r="C42" s="45">
        <v>4702</v>
      </c>
      <c r="D42" s="16">
        <v>0</v>
      </c>
      <c r="E42" s="20">
        <f t="shared" si="3"/>
        <v>0</v>
      </c>
      <c r="F42" s="51">
        <v>4702</v>
      </c>
      <c r="G42" s="16">
        <v>4275</v>
      </c>
      <c r="H42" s="61">
        <f t="shared" si="2"/>
        <v>90.91875797532964</v>
      </c>
    </row>
    <row r="43" spans="1:8" ht="40.5" customHeight="1">
      <c r="A43" s="36">
        <v>79111181</v>
      </c>
      <c r="B43" s="7" t="s">
        <v>230</v>
      </c>
      <c r="C43" s="16">
        <v>14098</v>
      </c>
      <c r="D43" s="16">
        <v>11748</v>
      </c>
      <c r="E43" s="20">
        <f t="shared" si="3"/>
        <v>83.33096893176337</v>
      </c>
      <c r="F43" s="51">
        <v>0</v>
      </c>
      <c r="G43" s="16">
        <v>0</v>
      </c>
      <c r="H43" s="61" t="e">
        <f t="shared" si="2"/>
        <v>#DIV/0!</v>
      </c>
    </row>
    <row r="44" spans="1:8" ht="22.5" customHeight="1">
      <c r="A44" s="36">
        <v>79111182</v>
      </c>
      <c r="B44" s="7" t="s">
        <v>231</v>
      </c>
      <c r="C44" s="16">
        <v>47500</v>
      </c>
      <c r="D44" s="16">
        <v>47500</v>
      </c>
      <c r="E44" s="20">
        <f t="shared" si="3"/>
        <v>100</v>
      </c>
      <c r="F44" s="51">
        <v>0</v>
      </c>
      <c r="G44" s="16">
        <v>0</v>
      </c>
      <c r="H44" s="61"/>
    </row>
    <row r="45" spans="1:8" ht="22.5" customHeight="1">
      <c r="A45" s="36">
        <v>79111183</v>
      </c>
      <c r="B45" s="7" t="s">
        <v>232</v>
      </c>
      <c r="C45" s="16">
        <v>3776</v>
      </c>
      <c r="D45" s="16">
        <v>3776</v>
      </c>
      <c r="E45" s="20">
        <f t="shared" si="3"/>
        <v>100</v>
      </c>
      <c r="F45" s="51">
        <v>0</v>
      </c>
      <c r="G45" s="16">
        <v>0</v>
      </c>
      <c r="H45" s="61"/>
    </row>
    <row r="46" spans="1:8" ht="22.5" customHeight="1">
      <c r="A46" s="36"/>
      <c r="B46" s="54" t="s">
        <v>252</v>
      </c>
      <c r="C46" s="16"/>
      <c r="D46" s="16"/>
      <c r="E46" s="20" t="e">
        <f t="shared" si="3"/>
        <v>#DIV/0!</v>
      </c>
      <c r="F46" s="52">
        <f>F47+F48</f>
        <v>40664</v>
      </c>
      <c r="G46" s="51">
        <f>G47+G48</f>
        <v>0</v>
      </c>
      <c r="H46" s="61"/>
    </row>
    <row r="47" spans="1:8" ht="35.25" customHeight="1">
      <c r="A47" s="65">
        <v>79111113</v>
      </c>
      <c r="B47" s="46" t="s">
        <v>253</v>
      </c>
      <c r="C47" s="16">
        <v>37011</v>
      </c>
      <c r="D47" s="16">
        <v>0</v>
      </c>
      <c r="E47" s="20">
        <f t="shared" si="3"/>
        <v>0</v>
      </c>
      <c r="F47" s="51">
        <v>37011</v>
      </c>
      <c r="G47" s="16">
        <v>0</v>
      </c>
      <c r="H47" s="61"/>
    </row>
    <row r="48" spans="1:8" ht="35.25" customHeight="1">
      <c r="A48" s="65">
        <v>79111183</v>
      </c>
      <c r="B48" s="46" t="s">
        <v>232</v>
      </c>
      <c r="C48" s="16">
        <v>3653</v>
      </c>
      <c r="D48" s="16">
        <v>0</v>
      </c>
      <c r="E48" s="20">
        <f t="shared" si="3"/>
        <v>0</v>
      </c>
      <c r="F48" s="51">
        <v>3653</v>
      </c>
      <c r="G48" s="16">
        <v>0</v>
      </c>
      <c r="H48" s="61"/>
    </row>
    <row r="49" spans="1:8" ht="22.5" customHeight="1">
      <c r="A49" s="35">
        <v>8</v>
      </c>
      <c r="B49" s="6" t="s">
        <v>11</v>
      </c>
      <c r="C49" s="12">
        <v>100</v>
      </c>
      <c r="D49" s="12">
        <v>123</v>
      </c>
      <c r="E49" s="20">
        <v>123</v>
      </c>
      <c r="F49" s="50">
        <f aca="true" t="shared" si="4" ref="F49:G51">F50</f>
        <v>150</v>
      </c>
      <c r="G49" s="12">
        <f t="shared" si="4"/>
        <v>123</v>
      </c>
      <c r="H49" s="61">
        <f t="shared" si="2"/>
        <v>82</v>
      </c>
    </row>
    <row r="50" spans="1:8" ht="22.5" customHeight="1">
      <c r="A50" s="63">
        <v>81</v>
      </c>
      <c r="B50" s="11" t="s">
        <v>12</v>
      </c>
      <c r="C50" s="12">
        <v>100</v>
      </c>
      <c r="D50" s="12">
        <v>123</v>
      </c>
      <c r="E50" s="20">
        <v>123</v>
      </c>
      <c r="F50" s="50">
        <f t="shared" si="4"/>
        <v>150</v>
      </c>
      <c r="G50" s="12">
        <f t="shared" si="4"/>
        <v>123</v>
      </c>
      <c r="H50" s="61">
        <f t="shared" si="2"/>
        <v>82</v>
      </c>
    </row>
    <row r="51" spans="1:8" ht="22.5" customHeight="1">
      <c r="A51" s="63">
        <v>811</v>
      </c>
      <c r="B51" s="11" t="s">
        <v>13</v>
      </c>
      <c r="C51" s="12">
        <v>100</v>
      </c>
      <c r="D51" s="12">
        <v>123</v>
      </c>
      <c r="E51" s="20">
        <v>123</v>
      </c>
      <c r="F51" s="50">
        <f t="shared" si="4"/>
        <v>150</v>
      </c>
      <c r="G51" s="12">
        <f t="shared" si="4"/>
        <v>123</v>
      </c>
      <c r="H51" s="61">
        <f t="shared" si="2"/>
        <v>82</v>
      </c>
    </row>
    <row r="52" spans="1:8" ht="18">
      <c r="A52" s="36">
        <v>811122</v>
      </c>
      <c r="B52" s="7" t="s">
        <v>14</v>
      </c>
      <c r="C52" s="16">
        <v>100</v>
      </c>
      <c r="D52" s="16">
        <v>123</v>
      </c>
      <c r="E52" s="20">
        <v>123</v>
      </c>
      <c r="F52" s="16">
        <v>150</v>
      </c>
      <c r="G52" s="16">
        <v>123</v>
      </c>
      <c r="H52" s="61">
        <f t="shared" si="2"/>
        <v>82</v>
      </c>
    </row>
    <row r="53" spans="1:8" ht="18">
      <c r="A53" s="35">
        <v>9</v>
      </c>
      <c r="B53" s="6" t="s">
        <v>259</v>
      </c>
      <c r="C53" s="16">
        <v>0</v>
      </c>
      <c r="D53" s="16">
        <v>0</v>
      </c>
      <c r="E53" s="20"/>
      <c r="F53" s="16">
        <v>0</v>
      </c>
      <c r="G53" s="12">
        <f>G54</f>
        <v>22</v>
      </c>
      <c r="H53" s="61"/>
    </row>
    <row r="54" spans="1:8" ht="18">
      <c r="A54" s="63">
        <v>92</v>
      </c>
      <c r="B54" s="11" t="s">
        <v>260</v>
      </c>
      <c r="C54" s="16">
        <v>0</v>
      </c>
      <c r="D54" s="16">
        <v>0</v>
      </c>
      <c r="E54" s="20"/>
      <c r="F54" s="16">
        <v>0</v>
      </c>
      <c r="G54" s="12">
        <f>G55</f>
        <v>22</v>
      </c>
      <c r="H54" s="61"/>
    </row>
    <row r="55" spans="1:8" ht="18">
      <c r="A55" s="63">
        <v>921</v>
      </c>
      <c r="B55" s="11" t="s">
        <v>261</v>
      </c>
      <c r="C55" s="16">
        <v>0</v>
      </c>
      <c r="D55" s="16">
        <v>0</v>
      </c>
      <c r="E55" s="20"/>
      <c r="F55" s="16">
        <v>0</v>
      </c>
      <c r="G55" s="12">
        <f>G56</f>
        <v>22</v>
      </c>
      <c r="H55" s="61"/>
    </row>
    <row r="56" spans="1:8" ht="18">
      <c r="A56" s="36">
        <v>921621</v>
      </c>
      <c r="B56" s="7" t="s">
        <v>262</v>
      </c>
      <c r="C56" s="16">
        <v>0</v>
      </c>
      <c r="D56" s="16">
        <v>0</v>
      </c>
      <c r="E56" s="20"/>
      <c r="F56" s="16">
        <v>0</v>
      </c>
      <c r="G56" s="16">
        <v>22</v>
      </c>
      <c r="H56" s="61"/>
    </row>
    <row r="57" spans="1:8" ht="18.75" thickBot="1">
      <c r="A57" s="66"/>
      <c r="B57" s="67" t="s">
        <v>15</v>
      </c>
      <c r="C57" s="68">
        <v>3550208</v>
      </c>
      <c r="D57" s="68">
        <v>2843240</v>
      </c>
      <c r="E57" s="69">
        <v>80.08657520911451</v>
      </c>
      <c r="F57" s="70">
        <f>F2+F49</f>
        <v>3993040</v>
      </c>
      <c r="G57" s="68">
        <f>G2+G49+G53</f>
        <v>3775396</v>
      </c>
      <c r="H57" s="71">
        <f t="shared" si="2"/>
        <v>94.54941598381184</v>
      </c>
    </row>
    <row r="59" spans="6:7" ht="18">
      <c r="F59" s="21"/>
      <c r="G59" s="22"/>
    </row>
  </sheetData>
  <sheetProtection/>
  <printOptions/>
  <pageMargins left="0.37" right="0.1968503937007874" top="0.35433070866141736" bottom="0.18" header="0.31496062992125984" footer="0.18"/>
  <pageSetup fitToHeight="0" fitToWidth="1" horizontalDpi="600" verticalDpi="600" orientation="landscape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9"/>
  <sheetViews>
    <sheetView zoomScale="93" zoomScaleNormal="93" zoomScalePageLayoutView="0" workbookViewId="0" topLeftCell="A1">
      <pane ySplit="1" topLeftCell="A80" activePane="bottomLeft" state="frozen"/>
      <selection pane="topLeft" activeCell="A1" sqref="A1"/>
      <selection pane="bottomLeft" activeCell="B93" sqref="B93"/>
    </sheetView>
  </sheetViews>
  <sheetFormatPr defaultColWidth="9.140625" defaultRowHeight="12.75"/>
  <cols>
    <col min="1" max="1" width="12.28125" style="15" customWidth="1"/>
    <col min="2" max="2" width="59.57421875" style="15" customWidth="1"/>
    <col min="3" max="3" width="17.7109375" style="15" customWidth="1"/>
    <col min="4" max="4" width="20.00390625" style="15" customWidth="1"/>
    <col min="5" max="5" width="17.421875" style="15" customWidth="1"/>
    <col min="6" max="6" width="17.7109375" style="34" customWidth="1"/>
    <col min="7" max="7" width="20.00390625" style="15" customWidth="1"/>
    <col min="8" max="8" width="17.421875" style="15" customWidth="1"/>
    <col min="9" max="9" width="14.7109375" style="13" bestFit="1" customWidth="1"/>
    <col min="10" max="16384" width="9.140625" style="13" customWidth="1"/>
  </cols>
  <sheetData>
    <row r="1" spans="1:8" ht="44.25" customHeight="1" thickBot="1">
      <c r="A1" s="82"/>
      <c r="B1" s="83" t="s">
        <v>117</v>
      </c>
      <c r="C1" s="84" t="s">
        <v>222</v>
      </c>
      <c r="D1" s="85" t="s">
        <v>235</v>
      </c>
      <c r="E1" s="86" t="s">
        <v>207</v>
      </c>
      <c r="F1" s="84" t="s">
        <v>246</v>
      </c>
      <c r="G1" s="85" t="s">
        <v>245</v>
      </c>
      <c r="H1" s="86" t="s">
        <v>207</v>
      </c>
    </row>
    <row r="2" spans="1:8" ht="21" customHeight="1">
      <c r="A2" s="109">
        <v>4</v>
      </c>
      <c r="B2" s="110" t="s">
        <v>16</v>
      </c>
      <c r="C2" s="102">
        <v>3525988</v>
      </c>
      <c r="D2" s="102">
        <v>2778826</v>
      </c>
      <c r="E2" s="103">
        <v>78.80985414584508</v>
      </c>
      <c r="F2" s="104">
        <f>F3+F26+F160+F164+F167</f>
        <v>3972654</v>
      </c>
      <c r="G2" s="102">
        <f>G3+G26+G160+G167+G164+G155</f>
        <v>3584858</v>
      </c>
      <c r="H2" s="78">
        <f aca="true" t="shared" si="0" ref="H2:H62">G2/F2*100</f>
        <v>90.23836457944739</v>
      </c>
    </row>
    <row r="3" spans="1:8" ht="21" customHeight="1">
      <c r="A3" s="111">
        <v>41</v>
      </c>
      <c r="B3" s="112" t="s">
        <v>17</v>
      </c>
      <c r="C3" s="88">
        <v>589255</v>
      </c>
      <c r="D3" s="88">
        <v>515966</v>
      </c>
      <c r="E3" s="87">
        <v>87.562430526682</v>
      </c>
      <c r="F3" s="88">
        <f>F4+F14+F17+F21+F23</f>
        <v>807385</v>
      </c>
      <c r="G3" s="88">
        <f>G4+G14+G17+G21+G23</f>
        <v>634262</v>
      </c>
      <c r="H3" s="105">
        <f t="shared" si="0"/>
        <v>78.55756547372071</v>
      </c>
    </row>
    <row r="4" spans="1:8" ht="21" customHeight="1">
      <c r="A4" s="111">
        <v>411</v>
      </c>
      <c r="B4" s="112" t="s">
        <v>18</v>
      </c>
      <c r="C4" s="88">
        <v>484343</v>
      </c>
      <c r="D4" s="88">
        <v>433337</v>
      </c>
      <c r="E4" s="87">
        <v>89.46903330903926</v>
      </c>
      <c r="F4" s="88">
        <f>F5+F6+F7+F8+F9+F10+F11+F12+F13</f>
        <v>684404</v>
      </c>
      <c r="G4" s="88">
        <f>G5+G6+G7+G8+G9+G10+G11+G12+G13</f>
        <v>532559</v>
      </c>
      <c r="H4" s="105">
        <f t="shared" si="0"/>
        <v>77.81354287818306</v>
      </c>
    </row>
    <row r="5" spans="1:8" ht="21" customHeight="1">
      <c r="A5" s="113">
        <v>411111</v>
      </c>
      <c r="B5" s="114" t="s">
        <v>19</v>
      </c>
      <c r="C5" s="31">
        <v>319656</v>
      </c>
      <c r="D5" s="31">
        <v>278845</v>
      </c>
      <c r="E5" s="87">
        <v>87.23283780063569</v>
      </c>
      <c r="F5" s="89">
        <v>374947</v>
      </c>
      <c r="G5" s="89">
        <v>317761</v>
      </c>
      <c r="H5" s="105">
        <f t="shared" si="0"/>
        <v>84.74824441854449</v>
      </c>
    </row>
    <row r="6" spans="1:8" ht="21" customHeight="1">
      <c r="A6" s="113">
        <v>411112</v>
      </c>
      <c r="B6" s="114" t="s">
        <v>20</v>
      </c>
      <c r="C6" s="31">
        <v>21497</v>
      </c>
      <c r="D6" s="31">
        <v>21250</v>
      </c>
      <c r="E6" s="87">
        <v>98.8510024654603</v>
      </c>
      <c r="F6" s="89">
        <v>54647</v>
      </c>
      <c r="G6" s="89">
        <v>39820</v>
      </c>
      <c r="H6" s="105">
        <f t="shared" si="0"/>
        <v>72.86767800611196</v>
      </c>
    </row>
    <row r="7" spans="1:8" ht="21" customHeight="1">
      <c r="A7" s="113">
        <v>411113</v>
      </c>
      <c r="B7" s="114" t="s">
        <v>152</v>
      </c>
      <c r="C7" s="31">
        <v>1561</v>
      </c>
      <c r="D7" s="31">
        <v>1230</v>
      </c>
      <c r="E7" s="87">
        <v>78.79564381806534</v>
      </c>
      <c r="F7" s="89">
        <v>17217</v>
      </c>
      <c r="G7" s="89">
        <v>9708</v>
      </c>
      <c r="H7" s="105">
        <f t="shared" si="0"/>
        <v>56.38612998780276</v>
      </c>
    </row>
    <row r="8" spans="1:8" ht="21" customHeight="1">
      <c r="A8" s="113">
        <v>411115</v>
      </c>
      <c r="B8" s="114" t="s">
        <v>21</v>
      </c>
      <c r="C8" s="31">
        <v>18535</v>
      </c>
      <c r="D8" s="31">
        <v>17554</v>
      </c>
      <c r="E8" s="87">
        <v>94.70731049366064</v>
      </c>
      <c r="F8" s="89">
        <v>41389</v>
      </c>
      <c r="G8" s="89">
        <v>18399</v>
      </c>
      <c r="H8" s="105">
        <f t="shared" si="0"/>
        <v>44.45384039237479</v>
      </c>
    </row>
    <row r="9" spans="1:8" ht="21" customHeight="1">
      <c r="A9" s="113">
        <v>411117</v>
      </c>
      <c r="B9" s="114" t="s">
        <v>22</v>
      </c>
      <c r="C9" s="31">
        <v>10548</v>
      </c>
      <c r="D9" s="31">
        <v>10370</v>
      </c>
      <c r="E9" s="87">
        <v>98.31247629882442</v>
      </c>
      <c r="F9" s="89">
        <v>23103</v>
      </c>
      <c r="G9" s="89">
        <v>12348</v>
      </c>
      <c r="H9" s="105">
        <f t="shared" si="0"/>
        <v>53.44760420724582</v>
      </c>
    </row>
    <row r="10" spans="1:8" ht="21.75" customHeight="1">
      <c r="A10" s="113">
        <v>411118</v>
      </c>
      <c r="B10" s="114" t="s">
        <v>23</v>
      </c>
      <c r="C10" s="31">
        <v>47868</v>
      </c>
      <c r="D10" s="31">
        <v>44793</v>
      </c>
      <c r="E10" s="87">
        <v>93.576084231637</v>
      </c>
      <c r="F10" s="89">
        <v>71155</v>
      </c>
      <c r="G10" s="89">
        <v>50528</v>
      </c>
      <c r="H10" s="105">
        <f t="shared" si="0"/>
        <v>71.01117279179256</v>
      </c>
    </row>
    <row r="11" spans="1:8" ht="21" customHeight="1">
      <c r="A11" s="113">
        <v>411119</v>
      </c>
      <c r="B11" s="114" t="s">
        <v>24</v>
      </c>
      <c r="C11" s="31">
        <v>46232</v>
      </c>
      <c r="D11" s="31">
        <v>42016</v>
      </c>
      <c r="E11" s="87">
        <v>90.8807752206264</v>
      </c>
      <c r="F11" s="89">
        <v>57855</v>
      </c>
      <c r="G11" s="89">
        <v>54900</v>
      </c>
      <c r="H11" s="105">
        <f t="shared" si="0"/>
        <v>94.89240342234898</v>
      </c>
    </row>
    <row r="12" spans="1:8" ht="21" customHeight="1">
      <c r="A12" s="113">
        <v>411131</v>
      </c>
      <c r="B12" s="114" t="s">
        <v>25</v>
      </c>
      <c r="C12" s="31">
        <v>17650</v>
      </c>
      <c r="D12" s="31">
        <v>17279</v>
      </c>
      <c r="E12" s="87">
        <v>97.89801699716713</v>
      </c>
      <c r="F12" s="89">
        <v>38940</v>
      </c>
      <c r="G12" s="89">
        <v>23969</v>
      </c>
      <c r="H12" s="105">
        <f t="shared" si="0"/>
        <v>61.55367231638418</v>
      </c>
    </row>
    <row r="13" spans="1:8" ht="21" customHeight="1">
      <c r="A13" s="113">
        <v>411141</v>
      </c>
      <c r="B13" s="114" t="s">
        <v>102</v>
      </c>
      <c r="C13" s="31">
        <v>796</v>
      </c>
      <c r="D13" s="31"/>
      <c r="E13" s="87">
        <v>0</v>
      </c>
      <c r="F13" s="89">
        <v>5151</v>
      </c>
      <c r="G13" s="89">
        <v>5126</v>
      </c>
      <c r="H13" s="105">
        <f t="shared" si="0"/>
        <v>99.51465734808775</v>
      </c>
    </row>
    <row r="14" spans="1:8" ht="21" customHeight="1">
      <c r="A14" s="111">
        <v>412</v>
      </c>
      <c r="B14" s="112" t="s">
        <v>26</v>
      </c>
      <c r="C14" s="90">
        <v>83102</v>
      </c>
      <c r="D14" s="90">
        <v>68358</v>
      </c>
      <c r="E14" s="87">
        <v>82.25794806382518</v>
      </c>
      <c r="F14" s="91">
        <f>F15+F16</f>
        <v>91512</v>
      </c>
      <c r="G14" s="91">
        <f>G15+G16</f>
        <v>80988</v>
      </c>
      <c r="H14" s="105">
        <f t="shared" si="0"/>
        <v>88.49986886965644</v>
      </c>
    </row>
    <row r="15" spans="1:8" ht="21" customHeight="1">
      <c r="A15" s="113">
        <v>412111</v>
      </c>
      <c r="B15" s="114" t="s">
        <v>197</v>
      </c>
      <c r="C15" s="31">
        <v>56489</v>
      </c>
      <c r="D15" s="31">
        <v>48339</v>
      </c>
      <c r="E15" s="87">
        <v>85.57241232806388</v>
      </c>
      <c r="F15" s="31">
        <v>63438</v>
      </c>
      <c r="G15" s="31">
        <v>55168</v>
      </c>
      <c r="H15" s="105">
        <f t="shared" si="0"/>
        <v>86.96364954758977</v>
      </c>
    </row>
    <row r="16" spans="1:8" ht="21" customHeight="1">
      <c r="A16" s="113">
        <v>412211</v>
      </c>
      <c r="B16" s="114" t="s">
        <v>172</v>
      </c>
      <c r="C16" s="31">
        <v>26613</v>
      </c>
      <c r="D16" s="31">
        <v>20019</v>
      </c>
      <c r="E16" s="87">
        <v>75.22263555405253</v>
      </c>
      <c r="F16" s="31">
        <v>28074</v>
      </c>
      <c r="G16" s="31">
        <v>25820</v>
      </c>
      <c r="H16" s="105">
        <f t="shared" si="0"/>
        <v>91.97121892142196</v>
      </c>
    </row>
    <row r="17" spans="1:8" ht="21" customHeight="1">
      <c r="A17" s="111">
        <v>414</v>
      </c>
      <c r="B17" s="112" t="s">
        <v>27</v>
      </c>
      <c r="C17" s="88">
        <v>3100</v>
      </c>
      <c r="D17" s="88">
        <v>2800</v>
      </c>
      <c r="E17" s="87">
        <v>90.32258064516128</v>
      </c>
      <c r="F17" s="88">
        <f>F18+F19+F20</f>
        <v>11100</v>
      </c>
      <c r="G17" s="88">
        <f>G18+G19+G20</f>
        <v>8524</v>
      </c>
      <c r="H17" s="105">
        <f t="shared" si="0"/>
        <v>76.7927927927928</v>
      </c>
    </row>
    <row r="18" spans="1:8" ht="21" customHeight="1">
      <c r="A18" s="113">
        <v>414311</v>
      </c>
      <c r="B18" s="114" t="s">
        <v>28</v>
      </c>
      <c r="C18" s="31">
        <v>2500</v>
      </c>
      <c r="D18" s="31">
        <v>2465</v>
      </c>
      <c r="E18" s="87">
        <v>98.6</v>
      </c>
      <c r="F18" s="31">
        <v>6000</v>
      </c>
      <c r="G18" s="26">
        <v>4746</v>
      </c>
      <c r="H18" s="105">
        <f t="shared" si="0"/>
        <v>79.10000000000001</v>
      </c>
    </row>
    <row r="19" spans="1:8" ht="21" customHeight="1">
      <c r="A19" s="113">
        <v>414411</v>
      </c>
      <c r="B19" s="114" t="s">
        <v>270</v>
      </c>
      <c r="C19" s="31">
        <v>400</v>
      </c>
      <c r="D19" s="31">
        <v>291</v>
      </c>
      <c r="E19" s="87">
        <v>72.75</v>
      </c>
      <c r="F19" s="31">
        <v>4800</v>
      </c>
      <c r="G19" s="26">
        <v>3778</v>
      </c>
      <c r="H19" s="105">
        <f t="shared" si="0"/>
        <v>78.70833333333334</v>
      </c>
    </row>
    <row r="20" spans="1:8" ht="21" customHeight="1">
      <c r="A20" s="113">
        <v>414314</v>
      </c>
      <c r="B20" s="114" t="s">
        <v>269</v>
      </c>
      <c r="C20" s="31">
        <v>200</v>
      </c>
      <c r="D20" s="31">
        <v>44</v>
      </c>
      <c r="E20" s="87">
        <v>22</v>
      </c>
      <c r="F20" s="31">
        <v>300</v>
      </c>
      <c r="G20" s="26">
        <v>0</v>
      </c>
      <c r="H20" s="105">
        <f t="shared" si="0"/>
        <v>0</v>
      </c>
    </row>
    <row r="21" spans="1:8" ht="21" customHeight="1">
      <c r="A21" s="111">
        <v>415</v>
      </c>
      <c r="B21" s="112" t="s">
        <v>29</v>
      </c>
      <c r="C21" s="88">
        <v>10139</v>
      </c>
      <c r="D21" s="88">
        <v>9207</v>
      </c>
      <c r="E21" s="87">
        <v>90.80777196962225</v>
      </c>
      <c r="F21" s="88">
        <f>F22</f>
        <v>10139</v>
      </c>
      <c r="G21" s="88">
        <f>G22</f>
        <v>9628</v>
      </c>
      <c r="H21" s="105">
        <f t="shared" si="0"/>
        <v>94.96005523227143</v>
      </c>
    </row>
    <row r="22" spans="1:8" ht="21" customHeight="1">
      <c r="A22" s="113">
        <v>415112</v>
      </c>
      <c r="B22" s="114" t="s">
        <v>30</v>
      </c>
      <c r="C22" s="26">
        <v>10139</v>
      </c>
      <c r="D22" s="26">
        <v>9207</v>
      </c>
      <c r="E22" s="87">
        <v>90.80777196962225</v>
      </c>
      <c r="F22" s="31">
        <v>10139</v>
      </c>
      <c r="G22" s="26">
        <v>9628</v>
      </c>
      <c r="H22" s="105">
        <f t="shared" si="0"/>
        <v>94.96005523227143</v>
      </c>
    </row>
    <row r="23" spans="1:8" ht="21" customHeight="1">
      <c r="A23" s="111">
        <v>416</v>
      </c>
      <c r="B23" s="112" t="s">
        <v>198</v>
      </c>
      <c r="C23" s="90">
        <v>8571</v>
      </c>
      <c r="D23" s="90">
        <v>2264</v>
      </c>
      <c r="E23" s="87">
        <v>26.414654066036636</v>
      </c>
      <c r="F23" s="91">
        <f>F24+F25</f>
        <v>10230</v>
      </c>
      <c r="G23" s="90">
        <f>G24+G25</f>
        <v>2563</v>
      </c>
      <c r="H23" s="105">
        <f t="shared" si="0"/>
        <v>25.053763440860216</v>
      </c>
    </row>
    <row r="24" spans="1:8" ht="21" customHeight="1">
      <c r="A24" s="113">
        <v>416111</v>
      </c>
      <c r="B24" s="114" t="s">
        <v>182</v>
      </c>
      <c r="C24" s="26">
        <v>6306</v>
      </c>
      <c r="D24" s="26">
        <v>0</v>
      </c>
      <c r="E24" s="87">
        <v>0</v>
      </c>
      <c r="F24" s="31">
        <v>7200</v>
      </c>
      <c r="G24" s="26">
        <v>0</v>
      </c>
      <c r="H24" s="105">
        <f t="shared" si="0"/>
        <v>0</v>
      </c>
    </row>
    <row r="25" spans="1:8" ht="30.75" customHeight="1">
      <c r="A25" s="113">
        <v>416131</v>
      </c>
      <c r="B25" s="114" t="s">
        <v>185</v>
      </c>
      <c r="C25" s="26">
        <v>2265</v>
      </c>
      <c r="D25" s="26">
        <v>2264</v>
      </c>
      <c r="E25" s="87">
        <v>99.95584988962473</v>
      </c>
      <c r="F25" s="31">
        <v>3030</v>
      </c>
      <c r="G25" s="26">
        <v>2563</v>
      </c>
      <c r="H25" s="105">
        <f t="shared" si="0"/>
        <v>84.58745874587459</v>
      </c>
    </row>
    <row r="26" spans="1:8" ht="21" customHeight="1">
      <c r="A26" s="111">
        <v>42</v>
      </c>
      <c r="B26" s="112" t="s">
        <v>31</v>
      </c>
      <c r="C26" s="88">
        <v>2918224</v>
      </c>
      <c r="D26" s="88">
        <v>2246106</v>
      </c>
      <c r="E26" s="87">
        <v>76.96825192308748</v>
      </c>
      <c r="F26" s="88">
        <f>F27+F50+F59+F85+F93+F114</f>
        <v>3156169</v>
      </c>
      <c r="G26" s="88">
        <f>G27+G50+G59+G85+G93+G114</f>
        <v>2941662</v>
      </c>
      <c r="H26" s="105">
        <f t="shared" si="0"/>
        <v>93.20356419443952</v>
      </c>
    </row>
    <row r="27" spans="1:8" ht="21" customHeight="1">
      <c r="A27" s="111">
        <v>421</v>
      </c>
      <c r="B27" s="112" t="s">
        <v>32</v>
      </c>
      <c r="C27" s="88">
        <v>67214</v>
      </c>
      <c r="D27" s="88">
        <v>62926</v>
      </c>
      <c r="E27" s="87">
        <v>93.6203767072336</v>
      </c>
      <c r="F27" s="88">
        <f>F28+F29+F30+F31+F32+F33+F34+F35+F36+F37+F38+F39+F40+F41+F42+F43+F44+F45+F46+F48+F49+F47</f>
        <v>59283</v>
      </c>
      <c r="G27" s="88">
        <f>G28+G29+G30+G31+G32+G33+G34+G35+G36+G37+G38+G39+G40+G41+G42+G43+G44+G45+G46+G47+G48+G49</f>
        <v>30848</v>
      </c>
      <c r="H27" s="105">
        <f t="shared" si="0"/>
        <v>52.03515341666245</v>
      </c>
    </row>
    <row r="28" spans="1:8" ht="21" customHeight="1">
      <c r="A28" s="113">
        <v>421111</v>
      </c>
      <c r="B28" s="114" t="s">
        <v>33</v>
      </c>
      <c r="C28" s="31">
        <v>1300</v>
      </c>
      <c r="D28" s="31">
        <v>1300</v>
      </c>
      <c r="E28" s="87">
        <v>100</v>
      </c>
      <c r="F28" s="53">
        <v>1800</v>
      </c>
      <c r="G28" s="92">
        <v>1800</v>
      </c>
      <c r="H28" s="105">
        <f t="shared" si="0"/>
        <v>100</v>
      </c>
    </row>
    <row r="29" spans="1:8" ht="21" customHeight="1">
      <c r="A29" s="113">
        <v>421112</v>
      </c>
      <c r="B29" s="114" t="s">
        <v>34</v>
      </c>
      <c r="C29" s="31">
        <v>50</v>
      </c>
      <c r="D29" s="31">
        <v>31</v>
      </c>
      <c r="E29" s="87">
        <v>62</v>
      </c>
      <c r="F29" s="53">
        <v>50</v>
      </c>
      <c r="G29" s="26">
        <v>40</v>
      </c>
      <c r="H29" s="105">
        <f t="shared" si="0"/>
        <v>80</v>
      </c>
    </row>
    <row r="30" spans="1:8" ht="21" customHeight="1">
      <c r="A30" s="113">
        <v>421121</v>
      </c>
      <c r="B30" s="114" t="s">
        <v>35</v>
      </c>
      <c r="C30" s="31">
        <v>20</v>
      </c>
      <c r="D30" s="31">
        <v>20</v>
      </c>
      <c r="E30" s="87">
        <v>100</v>
      </c>
      <c r="F30" s="53">
        <v>20</v>
      </c>
      <c r="G30" s="26">
        <v>19</v>
      </c>
      <c r="H30" s="105">
        <f t="shared" si="0"/>
        <v>95</v>
      </c>
    </row>
    <row r="31" spans="1:8" ht="21" customHeight="1">
      <c r="A31" s="113">
        <v>421211</v>
      </c>
      <c r="B31" s="114" t="s">
        <v>36</v>
      </c>
      <c r="C31" s="31">
        <v>9850</v>
      </c>
      <c r="D31" s="31">
        <v>9803</v>
      </c>
      <c r="E31" s="87">
        <v>99.52284263959392</v>
      </c>
      <c r="F31" s="53">
        <v>14850</v>
      </c>
      <c r="G31" s="26">
        <v>6687</v>
      </c>
      <c r="H31" s="105">
        <f t="shared" si="0"/>
        <v>45.03030303030303</v>
      </c>
    </row>
    <row r="32" spans="1:8" ht="21" customHeight="1">
      <c r="A32" s="113">
        <v>421225</v>
      </c>
      <c r="B32" s="114" t="s">
        <v>37</v>
      </c>
      <c r="C32" s="31">
        <v>42261</v>
      </c>
      <c r="D32" s="31">
        <v>41903</v>
      </c>
      <c r="E32" s="87">
        <v>99.152883272994</v>
      </c>
      <c r="F32" s="53">
        <v>27150</v>
      </c>
      <c r="G32" s="26">
        <v>11471</v>
      </c>
      <c r="H32" s="105">
        <f t="shared" si="0"/>
        <v>42.25046040515654</v>
      </c>
    </row>
    <row r="33" spans="1:8" ht="21" customHeight="1">
      <c r="A33" s="113">
        <v>421311</v>
      </c>
      <c r="B33" s="114" t="s">
        <v>38</v>
      </c>
      <c r="C33" s="31">
        <v>1950</v>
      </c>
      <c r="D33" s="31">
        <v>1560</v>
      </c>
      <c r="E33" s="87">
        <v>80</v>
      </c>
      <c r="F33" s="53">
        <v>1950</v>
      </c>
      <c r="G33" s="26">
        <v>1836</v>
      </c>
      <c r="H33" s="105">
        <f t="shared" si="0"/>
        <v>94.15384615384616</v>
      </c>
    </row>
    <row r="34" spans="1:8" ht="21" customHeight="1">
      <c r="A34" s="113">
        <v>421321</v>
      </c>
      <c r="B34" s="114" t="s">
        <v>144</v>
      </c>
      <c r="C34" s="31">
        <v>360</v>
      </c>
      <c r="D34" s="31">
        <v>122</v>
      </c>
      <c r="E34" s="87">
        <v>33.88888888888889</v>
      </c>
      <c r="F34" s="53">
        <v>360</v>
      </c>
      <c r="G34" s="26">
        <v>131</v>
      </c>
      <c r="H34" s="105">
        <f t="shared" si="0"/>
        <v>36.388888888888886</v>
      </c>
    </row>
    <row r="35" spans="1:8" ht="21" customHeight="1">
      <c r="A35" s="113">
        <v>421324</v>
      </c>
      <c r="B35" s="114" t="s">
        <v>123</v>
      </c>
      <c r="C35" s="31">
        <v>948</v>
      </c>
      <c r="D35" s="31">
        <v>666</v>
      </c>
      <c r="E35" s="87">
        <v>70.25316455696202</v>
      </c>
      <c r="F35" s="53">
        <v>948</v>
      </c>
      <c r="G35" s="26">
        <v>698</v>
      </c>
      <c r="H35" s="105">
        <f t="shared" si="0"/>
        <v>73.62869198312237</v>
      </c>
    </row>
    <row r="36" spans="1:8" ht="21" customHeight="1">
      <c r="A36" s="113">
        <v>421325</v>
      </c>
      <c r="B36" s="114" t="s">
        <v>158</v>
      </c>
      <c r="C36" s="31">
        <v>1935</v>
      </c>
      <c r="D36" s="31">
        <v>1881</v>
      </c>
      <c r="E36" s="87">
        <v>97.20930232558139</v>
      </c>
      <c r="F36" s="53">
        <v>1935</v>
      </c>
      <c r="G36" s="26">
        <v>1728</v>
      </c>
      <c r="H36" s="105">
        <f t="shared" si="0"/>
        <v>89.30232558139535</v>
      </c>
    </row>
    <row r="37" spans="1:8" ht="21" customHeight="1">
      <c r="A37" s="113">
        <v>421391</v>
      </c>
      <c r="B37" s="114" t="s">
        <v>39</v>
      </c>
      <c r="C37" s="31">
        <v>100</v>
      </c>
      <c r="D37" s="31"/>
      <c r="E37" s="87">
        <v>0</v>
      </c>
      <c r="F37" s="53">
        <v>100</v>
      </c>
      <c r="G37" s="26">
        <v>0</v>
      </c>
      <c r="H37" s="105">
        <f t="shared" si="0"/>
        <v>0</v>
      </c>
    </row>
    <row r="38" spans="1:8" ht="21" customHeight="1">
      <c r="A38" s="113">
        <v>421411</v>
      </c>
      <c r="B38" s="114" t="s">
        <v>40</v>
      </c>
      <c r="C38" s="31">
        <v>1600</v>
      </c>
      <c r="D38" s="31">
        <v>799</v>
      </c>
      <c r="E38" s="87">
        <v>49.9375</v>
      </c>
      <c r="F38" s="53">
        <v>1600</v>
      </c>
      <c r="G38" s="26">
        <v>1176</v>
      </c>
      <c r="H38" s="105">
        <f t="shared" si="0"/>
        <v>73.5</v>
      </c>
    </row>
    <row r="39" spans="1:8" ht="21" customHeight="1">
      <c r="A39" s="113">
        <v>421412</v>
      </c>
      <c r="B39" s="114" t="s">
        <v>41</v>
      </c>
      <c r="C39" s="31">
        <v>700</v>
      </c>
      <c r="D39" s="31">
        <v>644</v>
      </c>
      <c r="E39" s="87">
        <v>92</v>
      </c>
      <c r="F39" s="53">
        <v>700</v>
      </c>
      <c r="G39" s="26">
        <v>597</v>
      </c>
      <c r="H39" s="105">
        <f t="shared" si="0"/>
        <v>85.28571428571429</v>
      </c>
    </row>
    <row r="40" spans="1:8" ht="21" customHeight="1">
      <c r="A40" s="113">
        <v>421414</v>
      </c>
      <c r="B40" s="114" t="s">
        <v>42</v>
      </c>
      <c r="C40" s="31">
        <v>840</v>
      </c>
      <c r="D40" s="31">
        <v>791</v>
      </c>
      <c r="E40" s="87">
        <v>94.16666666666667</v>
      </c>
      <c r="F40" s="53">
        <v>840</v>
      </c>
      <c r="G40" s="26">
        <v>826</v>
      </c>
      <c r="H40" s="105">
        <f t="shared" si="0"/>
        <v>98.33333333333333</v>
      </c>
    </row>
    <row r="41" spans="1:8" ht="21" customHeight="1">
      <c r="A41" s="113">
        <v>4214191</v>
      </c>
      <c r="B41" s="114" t="s">
        <v>147</v>
      </c>
      <c r="C41" s="31">
        <v>200</v>
      </c>
      <c r="D41" s="31">
        <v>185</v>
      </c>
      <c r="E41" s="87">
        <v>92.5</v>
      </c>
      <c r="F41" s="53">
        <v>800</v>
      </c>
      <c r="G41" s="26">
        <v>576</v>
      </c>
      <c r="H41" s="105">
        <f t="shared" si="0"/>
        <v>72</v>
      </c>
    </row>
    <row r="42" spans="1:8" ht="21" customHeight="1">
      <c r="A42" s="113">
        <v>421421</v>
      </c>
      <c r="B42" s="114" t="s">
        <v>43</v>
      </c>
      <c r="C42" s="31">
        <v>1600</v>
      </c>
      <c r="D42" s="31">
        <v>1097</v>
      </c>
      <c r="E42" s="87">
        <v>68.5625</v>
      </c>
      <c r="F42" s="53">
        <v>1600</v>
      </c>
      <c r="G42" s="26">
        <v>1583</v>
      </c>
      <c r="H42" s="105">
        <f t="shared" si="0"/>
        <v>98.9375</v>
      </c>
    </row>
    <row r="43" spans="1:8" ht="21" customHeight="1">
      <c r="A43" s="113">
        <v>421511</v>
      </c>
      <c r="B43" s="114" t="s">
        <v>183</v>
      </c>
      <c r="C43" s="31">
        <v>900</v>
      </c>
      <c r="D43" s="31">
        <v>734</v>
      </c>
      <c r="E43" s="87">
        <v>81.55555555555556</v>
      </c>
      <c r="F43" s="53">
        <v>1500</v>
      </c>
      <c r="G43" s="26">
        <v>309</v>
      </c>
      <c r="H43" s="105">
        <f t="shared" si="0"/>
        <v>20.599999999999998</v>
      </c>
    </row>
    <row r="44" spans="1:8" ht="21" customHeight="1">
      <c r="A44" s="113">
        <v>421512</v>
      </c>
      <c r="B44" s="114" t="s">
        <v>124</v>
      </c>
      <c r="C44" s="31">
        <v>900</v>
      </c>
      <c r="D44" s="31">
        <v>845</v>
      </c>
      <c r="E44" s="87">
        <v>93.88888888888889</v>
      </c>
      <c r="F44" s="53">
        <v>1100</v>
      </c>
      <c r="G44" s="26">
        <v>990</v>
      </c>
      <c r="H44" s="105">
        <f t="shared" si="0"/>
        <v>90</v>
      </c>
    </row>
    <row r="45" spans="1:8" ht="21" customHeight="1">
      <c r="A45" s="113">
        <v>421521</v>
      </c>
      <c r="B45" s="114" t="s">
        <v>125</v>
      </c>
      <c r="C45" s="31">
        <v>200</v>
      </c>
      <c r="D45" s="31">
        <v>16</v>
      </c>
      <c r="E45" s="87">
        <v>8</v>
      </c>
      <c r="F45" s="53">
        <v>240</v>
      </c>
      <c r="G45" s="26">
        <v>158</v>
      </c>
      <c r="H45" s="105">
        <f t="shared" si="0"/>
        <v>65.83333333333333</v>
      </c>
    </row>
    <row r="46" spans="1:8" s="23" customFormat="1" ht="21" customHeight="1">
      <c r="A46" s="115">
        <v>421612</v>
      </c>
      <c r="B46" s="116" t="s">
        <v>159</v>
      </c>
      <c r="C46" s="32">
        <v>150</v>
      </c>
      <c r="D46" s="31">
        <v>196</v>
      </c>
      <c r="E46" s="87">
        <v>130.66666666666666</v>
      </c>
      <c r="F46" s="53">
        <v>150</v>
      </c>
      <c r="G46" s="26">
        <v>19</v>
      </c>
      <c r="H46" s="105">
        <f t="shared" si="0"/>
        <v>12.666666666666668</v>
      </c>
    </row>
    <row r="47" spans="1:8" s="23" customFormat="1" ht="21" customHeight="1">
      <c r="A47" s="113">
        <v>421619</v>
      </c>
      <c r="B47" s="114" t="s">
        <v>226</v>
      </c>
      <c r="C47" s="92">
        <v>720</v>
      </c>
      <c r="D47" s="26">
        <v>277</v>
      </c>
      <c r="E47" s="87">
        <v>38.47222222222222</v>
      </c>
      <c r="F47" s="53">
        <v>720</v>
      </c>
      <c r="G47" s="26">
        <v>0</v>
      </c>
      <c r="H47" s="105">
        <f t="shared" si="0"/>
        <v>0</v>
      </c>
    </row>
    <row r="48" spans="1:8" s="23" customFormat="1" ht="21" customHeight="1">
      <c r="A48" s="115">
        <v>421625</v>
      </c>
      <c r="B48" s="116" t="s">
        <v>146</v>
      </c>
      <c r="C48" s="32">
        <v>130</v>
      </c>
      <c r="D48" s="31">
        <v>56</v>
      </c>
      <c r="E48" s="87">
        <v>43.07692307692308</v>
      </c>
      <c r="F48" s="53">
        <v>370</v>
      </c>
      <c r="G48" s="26">
        <v>204</v>
      </c>
      <c r="H48" s="105">
        <f t="shared" si="0"/>
        <v>55.13513513513514</v>
      </c>
    </row>
    <row r="49" spans="1:8" ht="21" customHeight="1">
      <c r="A49" s="113">
        <v>4219191</v>
      </c>
      <c r="B49" s="114" t="s">
        <v>195</v>
      </c>
      <c r="C49" s="31">
        <v>500</v>
      </c>
      <c r="D49" s="31">
        <v>0</v>
      </c>
      <c r="E49" s="87">
        <v>0</v>
      </c>
      <c r="F49" s="53">
        <v>500</v>
      </c>
      <c r="G49" s="26">
        <v>0</v>
      </c>
      <c r="H49" s="105">
        <f t="shared" si="0"/>
        <v>0</v>
      </c>
    </row>
    <row r="50" spans="1:8" ht="21" customHeight="1">
      <c r="A50" s="111">
        <v>422</v>
      </c>
      <c r="B50" s="112" t="s">
        <v>44</v>
      </c>
      <c r="C50" s="88">
        <v>4196</v>
      </c>
      <c r="D50" s="88">
        <v>2221</v>
      </c>
      <c r="E50" s="87">
        <v>52.931363203050516</v>
      </c>
      <c r="F50" s="88">
        <f>SUM(F51:F58)</f>
        <v>9496</v>
      </c>
      <c r="G50" s="88">
        <f>SUM(G51:G58)</f>
        <v>8633</v>
      </c>
      <c r="H50" s="105">
        <f t="shared" si="0"/>
        <v>90.91196293176074</v>
      </c>
    </row>
    <row r="51" spans="1:8" ht="22.5" customHeight="1">
      <c r="A51" s="113">
        <v>422111</v>
      </c>
      <c r="B51" s="114" t="s">
        <v>45</v>
      </c>
      <c r="C51" s="31">
        <v>1000</v>
      </c>
      <c r="D51" s="31">
        <v>1000</v>
      </c>
      <c r="E51" s="87">
        <v>100</v>
      </c>
      <c r="F51" s="31">
        <v>1500</v>
      </c>
      <c r="G51" s="26">
        <v>1282</v>
      </c>
      <c r="H51" s="105">
        <f t="shared" si="0"/>
        <v>85.46666666666667</v>
      </c>
    </row>
    <row r="52" spans="1:8" ht="21" customHeight="1">
      <c r="A52" s="113">
        <v>422121</v>
      </c>
      <c r="B52" s="114" t="s">
        <v>46</v>
      </c>
      <c r="C52" s="31">
        <v>300</v>
      </c>
      <c r="D52" s="31">
        <v>291</v>
      </c>
      <c r="E52" s="87">
        <v>97</v>
      </c>
      <c r="F52" s="31">
        <v>600</v>
      </c>
      <c r="G52" s="26">
        <v>350</v>
      </c>
      <c r="H52" s="105">
        <f t="shared" si="0"/>
        <v>58.333333333333336</v>
      </c>
    </row>
    <row r="53" spans="1:8" ht="21" customHeight="1">
      <c r="A53" s="113">
        <v>422131</v>
      </c>
      <c r="B53" s="114" t="s">
        <v>47</v>
      </c>
      <c r="C53" s="31">
        <v>650</v>
      </c>
      <c r="D53" s="31">
        <v>631</v>
      </c>
      <c r="E53" s="87">
        <v>97.07692307692307</v>
      </c>
      <c r="F53" s="31">
        <v>950</v>
      </c>
      <c r="G53" s="26">
        <v>749</v>
      </c>
      <c r="H53" s="105">
        <f t="shared" si="0"/>
        <v>78.84210526315789</v>
      </c>
    </row>
    <row r="54" spans="1:8" s="23" customFormat="1" ht="21" customHeight="1">
      <c r="A54" s="115">
        <v>422199</v>
      </c>
      <c r="B54" s="116" t="s">
        <v>101</v>
      </c>
      <c r="C54" s="32">
        <v>300</v>
      </c>
      <c r="D54" s="32">
        <v>298</v>
      </c>
      <c r="E54" s="93">
        <v>99.33333333333333</v>
      </c>
      <c r="F54" s="32">
        <v>500</v>
      </c>
      <c r="G54" s="26">
        <v>434</v>
      </c>
      <c r="H54" s="106">
        <f t="shared" si="0"/>
        <v>86.8</v>
      </c>
    </row>
    <row r="55" spans="1:8" ht="21" customHeight="1">
      <c r="A55" s="113">
        <v>422211</v>
      </c>
      <c r="B55" s="114" t="s">
        <v>48</v>
      </c>
      <c r="C55" s="31">
        <v>200</v>
      </c>
      <c r="D55" s="31"/>
      <c r="E55" s="87">
        <v>0</v>
      </c>
      <c r="F55" s="31">
        <v>1500</v>
      </c>
      <c r="G55" s="26">
        <v>1404</v>
      </c>
      <c r="H55" s="105">
        <f t="shared" si="0"/>
        <v>93.60000000000001</v>
      </c>
    </row>
    <row r="56" spans="1:8" ht="30.75" customHeight="1">
      <c r="A56" s="113">
        <v>422221</v>
      </c>
      <c r="B56" s="114" t="s">
        <v>119</v>
      </c>
      <c r="C56" s="31">
        <v>800</v>
      </c>
      <c r="D56" s="31">
        <v>1</v>
      </c>
      <c r="E56" s="87">
        <v>0.125</v>
      </c>
      <c r="F56" s="31">
        <v>2400</v>
      </c>
      <c r="G56" s="26">
        <v>2368</v>
      </c>
      <c r="H56" s="105">
        <f t="shared" si="0"/>
        <v>98.66666666666667</v>
      </c>
    </row>
    <row r="57" spans="1:8" ht="21" customHeight="1">
      <c r="A57" s="113">
        <v>422231</v>
      </c>
      <c r="B57" s="114" t="s">
        <v>49</v>
      </c>
      <c r="C57" s="31">
        <v>896</v>
      </c>
      <c r="D57" s="31"/>
      <c r="E57" s="87">
        <v>0</v>
      </c>
      <c r="F57" s="31">
        <v>1496</v>
      </c>
      <c r="G57" s="92">
        <v>1496</v>
      </c>
      <c r="H57" s="105">
        <f t="shared" si="0"/>
        <v>100</v>
      </c>
    </row>
    <row r="58" spans="1:8" ht="21" customHeight="1">
      <c r="A58" s="113">
        <v>422299</v>
      </c>
      <c r="B58" s="114" t="s">
        <v>50</v>
      </c>
      <c r="C58" s="31">
        <v>50</v>
      </c>
      <c r="D58" s="31"/>
      <c r="E58" s="87">
        <v>0</v>
      </c>
      <c r="F58" s="31">
        <v>550</v>
      </c>
      <c r="G58" s="92">
        <v>550</v>
      </c>
      <c r="H58" s="105">
        <f t="shared" si="0"/>
        <v>100</v>
      </c>
    </row>
    <row r="59" spans="1:8" ht="21" customHeight="1">
      <c r="A59" s="111">
        <v>423</v>
      </c>
      <c r="B59" s="112" t="s">
        <v>51</v>
      </c>
      <c r="C59" s="88">
        <v>104336</v>
      </c>
      <c r="D59" s="88">
        <v>96344</v>
      </c>
      <c r="E59" s="87">
        <v>92.34013188161325</v>
      </c>
      <c r="F59" s="88">
        <f>SUM(F60:F84)</f>
        <v>113147</v>
      </c>
      <c r="G59" s="88">
        <f>SUM(G60:G84)</f>
        <v>103089</v>
      </c>
      <c r="H59" s="105">
        <f t="shared" si="0"/>
        <v>91.1106790281669</v>
      </c>
    </row>
    <row r="60" spans="1:8" ht="21" customHeight="1">
      <c r="A60" s="113">
        <v>423111</v>
      </c>
      <c r="B60" s="114" t="s">
        <v>52</v>
      </c>
      <c r="C60" s="31">
        <v>450</v>
      </c>
      <c r="D60" s="31">
        <v>380</v>
      </c>
      <c r="E60" s="87">
        <v>84.44444444444444</v>
      </c>
      <c r="F60" s="31">
        <v>600</v>
      </c>
      <c r="G60" s="26">
        <v>582</v>
      </c>
      <c r="H60" s="105">
        <f t="shared" si="0"/>
        <v>97</v>
      </c>
    </row>
    <row r="61" spans="1:9" ht="19.5" customHeight="1">
      <c r="A61" s="113">
        <v>423191</v>
      </c>
      <c r="B61" s="114" t="s">
        <v>204</v>
      </c>
      <c r="C61" s="31">
        <v>21000</v>
      </c>
      <c r="D61" s="31">
        <v>21457</v>
      </c>
      <c r="E61" s="87">
        <v>102.17619047619048</v>
      </c>
      <c r="F61" s="31">
        <v>25965</v>
      </c>
      <c r="G61" s="26">
        <v>25904</v>
      </c>
      <c r="H61" s="105">
        <f t="shared" si="0"/>
        <v>99.76506836125554</v>
      </c>
      <c r="I61" s="49"/>
    </row>
    <row r="62" spans="1:8" ht="21" customHeight="1">
      <c r="A62" s="113">
        <v>423199</v>
      </c>
      <c r="B62" s="114" t="s">
        <v>167</v>
      </c>
      <c r="C62" s="31">
        <v>390</v>
      </c>
      <c r="D62" s="31"/>
      <c r="E62" s="87">
        <v>0</v>
      </c>
      <c r="F62" s="31">
        <v>390</v>
      </c>
      <c r="G62" s="26">
        <v>230</v>
      </c>
      <c r="H62" s="105">
        <f t="shared" si="0"/>
        <v>58.97435897435898</v>
      </c>
    </row>
    <row r="63" spans="1:8" ht="21" customHeight="1">
      <c r="A63" s="113">
        <v>423212</v>
      </c>
      <c r="B63" s="114" t="s">
        <v>53</v>
      </c>
      <c r="C63" s="31">
        <v>49560</v>
      </c>
      <c r="D63" s="31">
        <v>49133</v>
      </c>
      <c r="E63" s="87">
        <v>99.13841807909604</v>
      </c>
      <c r="F63" s="31">
        <v>49560</v>
      </c>
      <c r="G63" s="26">
        <v>48747</v>
      </c>
      <c r="H63" s="105">
        <f aca="true" t="shared" si="1" ref="H63:H128">G63/F63*100</f>
        <v>98.3595641646489</v>
      </c>
    </row>
    <row r="64" spans="1:8" ht="21" customHeight="1">
      <c r="A64" s="113">
        <v>423221</v>
      </c>
      <c r="B64" s="114" t="s">
        <v>116</v>
      </c>
      <c r="C64" s="31">
        <v>100</v>
      </c>
      <c r="D64" s="31"/>
      <c r="E64" s="87">
        <v>0</v>
      </c>
      <c r="F64" s="31">
        <v>500</v>
      </c>
      <c r="G64" s="26">
        <v>0</v>
      </c>
      <c r="H64" s="105">
        <f t="shared" si="1"/>
        <v>0</v>
      </c>
    </row>
    <row r="65" spans="1:8" ht="21" customHeight="1">
      <c r="A65" s="113">
        <v>423311</v>
      </c>
      <c r="B65" s="114" t="s">
        <v>54</v>
      </c>
      <c r="C65" s="31">
        <v>2971</v>
      </c>
      <c r="D65" s="31">
        <v>2135</v>
      </c>
      <c r="E65" s="87">
        <v>71.8613261528105</v>
      </c>
      <c r="F65" s="31">
        <v>4588</v>
      </c>
      <c r="G65" s="26">
        <v>3843</v>
      </c>
      <c r="H65" s="105">
        <f t="shared" si="1"/>
        <v>83.76198779424587</v>
      </c>
    </row>
    <row r="66" spans="1:8" ht="21" customHeight="1">
      <c r="A66" s="113">
        <v>423321</v>
      </c>
      <c r="B66" s="114" t="s">
        <v>55</v>
      </c>
      <c r="C66" s="31">
        <v>150</v>
      </c>
      <c r="D66" s="31">
        <v>150</v>
      </c>
      <c r="E66" s="87">
        <v>100</v>
      </c>
      <c r="F66" s="31">
        <v>250</v>
      </c>
      <c r="G66" s="26">
        <v>242</v>
      </c>
      <c r="H66" s="105">
        <f t="shared" si="1"/>
        <v>96.8</v>
      </c>
    </row>
    <row r="67" spans="1:8" ht="21" customHeight="1">
      <c r="A67" s="113">
        <v>423322</v>
      </c>
      <c r="B67" s="114" t="s">
        <v>56</v>
      </c>
      <c r="C67" s="31">
        <v>50</v>
      </c>
      <c r="D67" s="31">
        <v>41</v>
      </c>
      <c r="E67" s="87">
        <v>82</v>
      </c>
      <c r="F67" s="31">
        <v>64</v>
      </c>
      <c r="G67" s="26">
        <v>27</v>
      </c>
      <c r="H67" s="105">
        <f t="shared" si="1"/>
        <v>42.1875</v>
      </c>
    </row>
    <row r="68" spans="1:8" ht="21" customHeight="1">
      <c r="A68" s="113">
        <v>423391</v>
      </c>
      <c r="B68" s="114" t="s">
        <v>57</v>
      </c>
      <c r="C68" s="31">
        <v>100</v>
      </c>
      <c r="D68" s="31">
        <v>3</v>
      </c>
      <c r="E68" s="87">
        <v>3</v>
      </c>
      <c r="F68" s="31">
        <v>400</v>
      </c>
      <c r="G68" s="26">
        <v>360</v>
      </c>
      <c r="H68" s="105">
        <f t="shared" si="1"/>
        <v>90</v>
      </c>
    </row>
    <row r="69" spans="1:8" ht="21" customHeight="1">
      <c r="A69" s="113">
        <v>423392</v>
      </c>
      <c r="B69" s="114" t="s">
        <v>210</v>
      </c>
      <c r="C69" s="31">
        <v>100</v>
      </c>
      <c r="D69" s="31">
        <v>76</v>
      </c>
      <c r="E69" s="87">
        <v>76</v>
      </c>
      <c r="F69" s="31">
        <v>700</v>
      </c>
      <c r="G69" s="26">
        <v>389</v>
      </c>
      <c r="H69" s="105">
        <f t="shared" si="1"/>
        <v>55.57142857142857</v>
      </c>
    </row>
    <row r="70" spans="1:8" ht="21" customHeight="1">
      <c r="A70" s="113">
        <v>423418</v>
      </c>
      <c r="B70" s="114" t="s">
        <v>171</v>
      </c>
      <c r="C70" s="31">
        <v>840</v>
      </c>
      <c r="D70" s="31">
        <v>826</v>
      </c>
      <c r="E70" s="87">
        <v>98.33333333333333</v>
      </c>
      <c r="F70" s="31">
        <v>840</v>
      </c>
      <c r="G70" s="26">
        <v>366</v>
      </c>
      <c r="H70" s="105">
        <f t="shared" si="1"/>
        <v>43.57142857142857</v>
      </c>
    </row>
    <row r="71" spans="1:8" ht="29.25" customHeight="1">
      <c r="A71" s="113">
        <v>423419</v>
      </c>
      <c r="B71" s="114" t="s">
        <v>199</v>
      </c>
      <c r="C71" s="31">
        <v>5400</v>
      </c>
      <c r="D71" s="31">
        <v>4665</v>
      </c>
      <c r="E71" s="87">
        <v>86.38888888888889</v>
      </c>
      <c r="F71" s="31">
        <v>5400</v>
      </c>
      <c r="G71" s="26">
        <v>5334</v>
      </c>
      <c r="H71" s="105">
        <f t="shared" si="1"/>
        <v>98.77777777777777</v>
      </c>
    </row>
    <row r="72" spans="1:8" ht="21" customHeight="1">
      <c r="A72" s="113">
        <v>423422</v>
      </c>
      <c r="B72" s="114" t="s">
        <v>190</v>
      </c>
      <c r="C72" s="31">
        <v>5520</v>
      </c>
      <c r="D72" s="31">
        <v>2225</v>
      </c>
      <c r="E72" s="87">
        <v>40.30797101449276</v>
      </c>
      <c r="F72" s="31">
        <v>3720</v>
      </c>
      <c r="G72" s="26">
        <v>3290</v>
      </c>
      <c r="H72" s="105">
        <f t="shared" si="1"/>
        <v>88.44086021505376</v>
      </c>
    </row>
    <row r="73" spans="1:8" ht="21" customHeight="1">
      <c r="A73" s="113">
        <v>423432</v>
      </c>
      <c r="B73" s="114" t="s">
        <v>196</v>
      </c>
      <c r="C73" s="31">
        <v>216</v>
      </c>
      <c r="D73" s="31">
        <v>13</v>
      </c>
      <c r="E73" s="87">
        <v>6.018518518518518</v>
      </c>
      <c r="F73" s="31">
        <v>216</v>
      </c>
      <c r="G73" s="26">
        <v>9</v>
      </c>
      <c r="H73" s="105">
        <f t="shared" si="1"/>
        <v>4.166666666666666</v>
      </c>
    </row>
    <row r="74" spans="1:8" ht="21" customHeight="1">
      <c r="A74" s="113">
        <v>423521</v>
      </c>
      <c r="B74" s="114" t="s">
        <v>58</v>
      </c>
      <c r="C74" s="31">
        <v>1000</v>
      </c>
      <c r="D74" s="31">
        <v>479</v>
      </c>
      <c r="E74" s="87">
        <v>47.9</v>
      </c>
      <c r="F74" s="31">
        <v>600</v>
      </c>
      <c r="G74" s="26">
        <v>437</v>
      </c>
      <c r="H74" s="105">
        <f t="shared" si="1"/>
        <v>72.83333333333334</v>
      </c>
    </row>
    <row r="75" spans="1:8" ht="28.5" customHeight="1">
      <c r="A75" s="113">
        <v>423591</v>
      </c>
      <c r="B75" s="114" t="s">
        <v>186</v>
      </c>
      <c r="C75" s="31">
        <v>4859</v>
      </c>
      <c r="D75" s="31">
        <v>4830</v>
      </c>
      <c r="E75" s="87">
        <v>99.40316937641491</v>
      </c>
      <c r="F75" s="31">
        <v>6474</v>
      </c>
      <c r="G75" s="26">
        <v>5347</v>
      </c>
      <c r="H75" s="105">
        <f t="shared" si="1"/>
        <v>82.59190608588199</v>
      </c>
    </row>
    <row r="76" spans="1:8" ht="21" customHeight="1">
      <c r="A76" s="113">
        <v>423592</v>
      </c>
      <c r="B76" s="114" t="s">
        <v>59</v>
      </c>
      <c r="C76" s="31">
        <v>1176</v>
      </c>
      <c r="D76" s="31">
        <v>1173</v>
      </c>
      <c r="E76" s="87">
        <v>99.74489795918367</v>
      </c>
      <c r="F76" s="31">
        <v>1176</v>
      </c>
      <c r="G76" s="26">
        <v>823</v>
      </c>
      <c r="H76" s="105">
        <f t="shared" si="1"/>
        <v>69.98299319727892</v>
      </c>
    </row>
    <row r="77" spans="1:8" ht="21" customHeight="1">
      <c r="A77" s="113">
        <v>4235921</v>
      </c>
      <c r="B77" s="114" t="s">
        <v>60</v>
      </c>
      <c r="C77" s="31">
        <v>4000</v>
      </c>
      <c r="D77" s="31">
        <v>4000</v>
      </c>
      <c r="E77" s="87">
        <v>100</v>
      </c>
      <c r="F77" s="31">
        <v>2000</v>
      </c>
      <c r="G77" s="26">
        <v>0</v>
      </c>
      <c r="H77" s="105">
        <f t="shared" si="1"/>
        <v>0</v>
      </c>
    </row>
    <row r="78" spans="1:8" ht="21" customHeight="1">
      <c r="A78" s="113">
        <v>4235922</v>
      </c>
      <c r="B78" s="114" t="s">
        <v>61</v>
      </c>
      <c r="C78" s="31">
        <v>800</v>
      </c>
      <c r="D78" s="31">
        <v>150</v>
      </c>
      <c r="E78" s="87">
        <v>18.75</v>
      </c>
      <c r="F78" s="31">
        <v>1388</v>
      </c>
      <c r="G78" s="26">
        <v>1337</v>
      </c>
      <c r="H78" s="105">
        <f t="shared" si="1"/>
        <v>96.3256484149856</v>
      </c>
    </row>
    <row r="79" spans="1:8" ht="21" customHeight="1">
      <c r="A79" s="113">
        <v>423593</v>
      </c>
      <c r="B79" s="114" t="s">
        <v>121</v>
      </c>
      <c r="C79" s="31">
        <v>1176</v>
      </c>
      <c r="D79" s="31">
        <v>1160</v>
      </c>
      <c r="E79" s="87">
        <v>98.63945578231292</v>
      </c>
      <c r="F79" s="31">
        <v>1176</v>
      </c>
      <c r="G79" s="26">
        <v>1112</v>
      </c>
      <c r="H79" s="105">
        <f t="shared" si="1"/>
        <v>94.5578231292517</v>
      </c>
    </row>
    <row r="80" spans="1:8" ht="21" customHeight="1">
      <c r="A80" s="113">
        <v>423612</v>
      </c>
      <c r="B80" s="114" t="s">
        <v>184</v>
      </c>
      <c r="C80" s="31">
        <v>300</v>
      </c>
      <c r="D80" s="31">
        <v>202</v>
      </c>
      <c r="E80" s="87">
        <v>67.33333333333333</v>
      </c>
      <c r="F80" s="31">
        <v>500</v>
      </c>
      <c r="G80" s="26">
        <v>96</v>
      </c>
      <c r="H80" s="105">
        <f t="shared" si="1"/>
        <v>19.2</v>
      </c>
    </row>
    <row r="81" spans="1:8" ht="21" customHeight="1">
      <c r="A81" s="113">
        <v>423711</v>
      </c>
      <c r="B81" s="114" t="s">
        <v>62</v>
      </c>
      <c r="C81" s="31">
        <v>950</v>
      </c>
      <c r="D81" s="31">
        <v>657</v>
      </c>
      <c r="E81" s="87">
        <v>69.15789473684211</v>
      </c>
      <c r="F81" s="31">
        <v>950</v>
      </c>
      <c r="G81" s="26">
        <v>616</v>
      </c>
      <c r="H81" s="105">
        <f t="shared" si="1"/>
        <v>64.84210526315789</v>
      </c>
    </row>
    <row r="82" spans="1:8" ht="21" customHeight="1">
      <c r="A82" s="113">
        <v>423911</v>
      </c>
      <c r="B82" s="114" t="s">
        <v>176</v>
      </c>
      <c r="C82" s="31">
        <v>240</v>
      </c>
      <c r="D82" s="31">
        <v>73</v>
      </c>
      <c r="E82" s="87">
        <v>30.416666666666664</v>
      </c>
      <c r="F82" s="31">
        <v>490</v>
      </c>
      <c r="G82" s="26">
        <v>244</v>
      </c>
      <c r="H82" s="105">
        <f t="shared" si="1"/>
        <v>49.795918367346935</v>
      </c>
    </row>
    <row r="83" spans="1:8" ht="21" customHeight="1">
      <c r="A83" s="113">
        <v>4239111</v>
      </c>
      <c r="B83" s="114" t="s">
        <v>63</v>
      </c>
      <c r="C83" s="31">
        <v>2400</v>
      </c>
      <c r="D83" s="31">
        <v>2205</v>
      </c>
      <c r="E83" s="87">
        <v>91.875</v>
      </c>
      <c r="F83" s="31">
        <v>4320</v>
      </c>
      <c r="G83" s="26">
        <v>3317</v>
      </c>
      <c r="H83" s="105">
        <f t="shared" si="1"/>
        <v>76.7824074074074</v>
      </c>
    </row>
    <row r="84" spans="1:8" ht="21" customHeight="1">
      <c r="A84" s="113">
        <v>4239112</v>
      </c>
      <c r="B84" s="114" t="s">
        <v>153</v>
      </c>
      <c r="C84" s="94">
        <v>588</v>
      </c>
      <c r="D84" s="31">
        <v>311</v>
      </c>
      <c r="E84" s="87">
        <v>52.89115646258503</v>
      </c>
      <c r="F84" s="94">
        <v>880</v>
      </c>
      <c r="G84" s="26">
        <v>437</v>
      </c>
      <c r="H84" s="105">
        <f t="shared" si="1"/>
        <v>49.65909090909091</v>
      </c>
    </row>
    <row r="85" spans="1:8" ht="21" customHeight="1">
      <c r="A85" s="111">
        <v>424</v>
      </c>
      <c r="B85" s="112" t="s">
        <v>64</v>
      </c>
      <c r="C85" s="88">
        <v>74652</v>
      </c>
      <c r="D85" s="88">
        <v>28473</v>
      </c>
      <c r="E85" s="87">
        <v>38.14097411991641</v>
      </c>
      <c r="F85" s="88">
        <f>F86+F87+F88+F89+F90+F91+F92</f>
        <v>19711</v>
      </c>
      <c r="G85" s="88">
        <f>G86+G87+G88+G89+G90+G91+G92</f>
        <v>11936</v>
      </c>
      <c r="H85" s="105">
        <f t="shared" si="1"/>
        <v>60.555020039571815</v>
      </c>
    </row>
    <row r="86" spans="1:8" ht="21" customHeight="1">
      <c r="A86" s="113">
        <v>424341</v>
      </c>
      <c r="B86" s="114" t="s">
        <v>126</v>
      </c>
      <c r="C86" s="31">
        <v>4200</v>
      </c>
      <c r="D86" s="31">
        <v>4172</v>
      </c>
      <c r="E86" s="87">
        <v>99.33333333333333</v>
      </c>
      <c r="F86" s="31">
        <v>4200</v>
      </c>
      <c r="G86" s="26">
        <v>2302</v>
      </c>
      <c r="H86" s="105">
        <f t="shared" si="1"/>
        <v>54.80952380952381</v>
      </c>
    </row>
    <row r="87" spans="1:8" ht="21.75" customHeight="1">
      <c r="A87" s="113">
        <v>424351</v>
      </c>
      <c r="B87" s="117" t="s">
        <v>267</v>
      </c>
      <c r="C87" s="31">
        <v>360</v>
      </c>
      <c r="D87" s="31">
        <v>9</v>
      </c>
      <c r="E87" s="87">
        <v>2.5</v>
      </c>
      <c r="F87" s="31">
        <v>360</v>
      </c>
      <c r="G87" s="26">
        <v>150</v>
      </c>
      <c r="H87" s="105">
        <f t="shared" si="1"/>
        <v>41.66666666666667</v>
      </c>
    </row>
    <row r="88" spans="1:8" ht="22.5" customHeight="1">
      <c r="A88" s="113">
        <v>424911</v>
      </c>
      <c r="B88" s="114" t="s">
        <v>65</v>
      </c>
      <c r="C88" s="31">
        <v>1176</v>
      </c>
      <c r="D88" s="31">
        <v>1176</v>
      </c>
      <c r="E88" s="87">
        <v>100</v>
      </c>
      <c r="F88" s="31">
        <v>1176</v>
      </c>
      <c r="G88" s="26">
        <v>1173</v>
      </c>
      <c r="H88" s="105">
        <f t="shared" si="1"/>
        <v>99.74489795918367</v>
      </c>
    </row>
    <row r="89" spans="1:8" ht="22.5" customHeight="1">
      <c r="A89" s="113">
        <v>4249111</v>
      </c>
      <c r="B89" s="114" t="s">
        <v>211</v>
      </c>
      <c r="C89" s="31">
        <v>5064</v>
      </c>
      <c r="D89" s="31">
        <v>4540</v>
      </c>
      <c r="E89" s="87">
        <v>89.65244865718799</v>
      </c>
      <c r="F89" s="31">
        <v>8160</v>
      </c>
      <c r="G89" s="26">
        <v>6120</v>
      </c>
      <c r="H89" s="105">
        <f t="shared" si="1"/>
        <v>75</v>
      </c>
    </row>
    <row r="90" spans="1:8" ht="22.5" customHeight="1">
      <c r="A90" s="113">
        <v>4249117</v>
      </c>
      <c r="B90" s="114" t="s">
        <v>271</v>
      </c>
      <c r="C90" s="26">
        <v>22000</v>
      </c>
      <c r="D90" s="26">
        <v>17538</v>
      </c>
      <c r="E90" s="87">
        <v>79.71818181818182</v>
      </c>
      <c r="F90" s="31">
        <v>5815</v>
      </c>
      <c r="G90" s="26">
        <v>2191</v>
      </c>
      <c r="H90" s="105">
        <f t="shared" si="1"/>
        <v>37.67841788478074</v>
      </c>
    </row>
    <row r="91" spans="1:8" ht="29.25" customHeight="1">
      <c r="A91" s="113">
        <v>4249118</v>
      </c>
      <c r="B91" s="116" t="s">
        <v>237</v>
      </c>
      <c r="C91" s="26">
        <v>1188</v>
      </c>
      <c r="D91" s="26">
        <v>1038</v>
      </c>
      <c r="E91" s="87">
        <v>87.37373737373737</v>
      </c>
      <c r="F91" s="31">
        <v>0</v>
      </c>
      <c r="G91" s="26">
        <v>0</v>
      </c>
      <c r="H91" s="105"/>
    </row>
    <row r="92" spans="1:8" ht="28.5" customHeight="1">
      <c r="A92" s="113">
        <v>4249119</v>
      </c>
      <c r="B92" s="116" t="s">
        <v>241</v>
      </c>
      <c r="C92" s="26">
        <v>40664</v>
      </c>
      <c r="D92" s="26"/>
      <c r="E92" s="87"/>
      <c r="F92" s="31"/>
      <c r="G92" s="26">
        <v>0</v>
      </c>
      <c r="H92" s="105"/>
    </row>
    <row r="93" spans="1:8" ht="21" customHeight="1">
      <c r="A93" s="111">
        <v>425</v>
      </c>
      <c r="B93" s="112" t="s">
        <v>154</v>
      </c>
      <c r="C93" s="88">
        <v>23129</v>
      </c>
      <c r="D93" s="88">
        <v>9462</v>
      </c>
      <c r="E93" s="87">
        <v>40.909680487699426</v>
      </c>
      <c r="F93" s="88">
        <f>F94+F95+F96+F97+F98+F99+F100+F101+F102+F103+F104+F105+F106+F107+F108+F109+F110+F111+F112+F113</f>
        <v>26261</v>
      </c>
      <c r="G93" s="88">
        <f>SUM(G94:G113)</f>
        <v>11882</v>
      </c>
      <c r="H93" s="105">
        <f t="shared" si="1"/>
        <v>45.24580175926278</v>
      </c>
    </row>
    <row r="94" spans="1:8" ht="21.75" customHeight="1">
      <c r="A94" s="113">
        <v>425111</v>
      </c>
      <c r="B94" s="114" t="s">
        <v>127</v>
      </c>
      <c r="C94" s="31">
        <v>1188</v>
      </c>
      <c r="D94" s="31">
        <v>122</v>
      </c>
      <c r="E94" s="87">
        <v>10.26936026936027</v>
      </c>
      <c r="F94" s="53">
        <v>1908</v>
      </c>
      <c r="G94" s="92">
        <v>788</v>
      </c>
      <c r="H94" s="105">
        <f t="shared" si="1"/>
        <v>41.299790356394126</v>
      </c>
    </row>
    <row r="95" spans="1:8" ht="21.75" customHeight="1">
      <c r="A95" s="113">
        <v>425112</v>
      </c>
      <c r="B95" s="114" t="s">
        <v>66</v>
      </c>
      <c r="C95" s="31">
        <v>1188</v>
      </c>
      <c r="D95" s="32">
        <v>176</v>
      </c>
      <c r="E95" s="93">
        <v>14.814814814814813</v>
      </c>
      <c r="F95" s="53">
        <v>888</v>
      </c>
      <c r="G95" s="92">
        <v>72</v>
      </c>
      <c r="H95" s="106">
        <f t="shared" si="1"/>
        <v>8.108108108108109</v>
      </c>
    </row>
    <row r="96" spans="1:8" ht="21.75" customHeight="1">
      <c r="A96" s="113">
        <v>425113</v>
      </c>
      <c r="B96" s="114" t="s">
        <v>67</v>
      </c>
      <c r="C96" s="31">
        <v>1188</v>
      </c>
      <c r="D96" s="31">
        <v>856</v>
      </c>
      <c r="E96" s="87">
        <v>72.05387205387206</v>
      </c>
      <c r="F96" s="53">
        <v>4500</v>
      </c>
      <c r="G96" s="26">
        <v>2742</v>
      </c>
      <c r="H96" s="105">
        <f t="shared" si="1"/>
        <v>60.93333333333333</v>
      </c>
    </row>
    <row r="97" spans="1:8" ht="21.75" customHeight="1">
      <c r="A97" s="113">
        <v>425114</v>
      </c>
      <c r="B97" s="117" t="s">
        <v>107</v>
      </c>
      <c r="C97" s="31">
        <v>1188</v>
      </c>
      <c r="D97" s="31">
        <v>493</v>
      </c>
      <c r="E97" s="87">
        <v>41.4983164983165</v>
      </c>
      <c r="F97" s="53">
        <v>648</v>
      </c>
      <c r="G97" s="26">
        <v>0</v>
      </c>
      <c r="H97" s="105">
        <f t="shared" si="1"/>
        <v>0</v>
      </c>
    </row>
    <row r="98" spans="1:8" ht="21.75" customHeight="1">
      <c r="A98" s="113">
        <v>425115</v>
      </c>
      <c r="B98" s="114" t="s">
        <v>142</v>
      </c>
      <c r="C98" s="31">
        <v>1188</v>
      </c>
      <c r="D98" s="31">
        <v>177</v>
      </c>
      <c r="E98" s="87">
        <v>14.898989898989898</v>
      </c>
      <c r="F98" s="53">
        <v>648</v>
      </c>
      <c r="G98" s="26">
        <v>0</v>
      </c>
      <c r="H98" s="105">
        <f t="shared" si="1"/>
        <v>0</v>
      </c>
    </row>
    <row r="99" spans="1:8" ht="21.75" customHeight="1">
      <c r="A99" s="113">
        <v>425116</v>
      </c>
      <c r="B99" s="114" t="s">
        <v>164</v>
      </c>
      <c r="C99" s="31">
        <v>120</v>
      </c>
      <c r="D99" s="31">
        <v>0</v>
      </c>
      <c r="E99" s="87">
        <v>0</v>
      </c>
      <c r="F99" s="53">
        <v>120</v>
      </c>
      <c r="G99" s="26">
        <v>0</v>
      </c>
      <c r="H99" s="105">
        <f t="shared" si="1"/>
        <v>0</v>
      </c>
    </row>
    <row r="100" spans="1:8" ht="21.75" customHeight="1">
      <c r="A100" s="113">
        <v>425117</v>
      </c>
      <c r="B100" s="114" t="s">
        <v>163</v>
      </c>
      <c r="C100" s="31">
        <v>300</v>
      </c>
      <c r="D100" s="31">
        <v>297</v>
      </c>
      <c r="E100" s="87">
        <v>99</v>
      </c>
      <c r="F100" s="53">
        <v>300</v>
      </c>
      <c r="G100" s="26">
        <v>0</v>
      </c>
      <c r="H100" s="105">
        <f t="shared" si="1"/>
        <v>0</v>
      </c>
    </row>
    <row r="101" spans="1:8" ht="21.75" customHeight="1">
      <c r="A101" s="113">
        <v>425118</v>
      </c>
      <c r="B101" s="114" t="s">
        <v>68</v>
      </c>
      <c r="C101" s="31">
        <v>240</v>
      </c>
      <c r="D101" s="31">
        <v>12</v>
      </c>
      <c r="E101" s="87">
        <v>5</v>
      </c>
      <c r="F101" s="53">
        <v>720</v>
      </c>
      <c r="G101" s="26">
        <v>0</v>
      </c>
      <c r="H101" s="105">
        <f t="shared" si="1"/>
        <v>0</v>
      </c>
    </row>
    <row r="102" spans="1:8" ht="21.75" customHeight="1">
      <c r="A102" s="113">
        <v>425119</v>
      </c>
      <c r="B102" s="114" t="s">
        <v>201</v>
      </c>
      <c r="C102" s="31">
        <v>1188</v>
      </c>
      <c r="D102" s="31">
        <v>592</v>
      </c>
      <c r="E102" s="87">
        <v>49.831649831649834</v>
      </c>
      <c r="F102" s="53">
        <v>1188</v>
      </c>
      <c r="G102" s="26">
        <v>536</v>
      </c>
      <c r="H102" s="105">
        <f t="shared" si="1"/>
        <v>45.11784511784512</v>
      </c>
    </row>
    <row r="103" spans="1:8" ht="21.75" customHeight="1">
      <c r="A103" s="113">
        <v>425211</v>
      </c>
      <c r="B103" s="114" t="s">
        <v>148</v>
      </c>
      <c r="C103" s="31">
        <v>1200</v>
      </c>
      <c r="D103" s="31">
        <v>417</v>
      </c>
      <c r="E103" s="87">
        <v>34.75</v>
      </c>
      <c r="F103" s="53">
        <v>1200</v>
      </c>
      <c r="G103" s="26">
        <v>786</v>
      </c>
      <c r="H103" s="105">
        <f t="shared" si="1"/>
        <v>65.5</v>
      </c>
    </row>
    <row r="104" spans="1:8" s="23" customFormat="1" ht="21.75" customHeight="1">
      <c r="A104" s="115">
        <v>425221</v>
      </c>
      <c r="B104" s="116" t="s">
        <v>160</v>
      </c>
      <c r="C104" s="32">
        <v>1188</v>
      </c>
      <c r="D104" s="31">
        <v>108</v>
      </c>
      <c r="E104" s="87" t="e">
        <v>#NAME?</v>
      </c>
      <c r="F104" s="53">
        <v>1188</v>
      </c>
      <c r="G104" s="26">
        <v>382</v>
      </c>
      <c r="H104" s="105">
        <f t="shared" si="1"/>
        <v>32.15488215488215</v>
      </c>
    </row>
    <row r="105" spans="1:8" s="23" customFormat="1" ht="21.75" customHeight="1">
      <c r="A105" s="115">
        <v>425222</v>
      </c>
      <c r="B105" s="116" t="s">
        <v>202</v>
      </c>
      <c r="C105" s="32">
        <v>245</v>
      </c>
      <c r="D105" s="31">
        <v>43</v>
      </c>
      <c r="E105" s="87"/>
      <c r="F105" s="53">
        <v>245</v>
      </c>
      <c r="G105" s="26">
        <v>32</v>
      </c>
      <c r="H105" s="105">
        <f t="shared" si="1"/>
        <v>13.061224489795919</v>
      </c>
    </row>
    <row r="106" spans="1:8" ht="21.75" customHeight="1">
      <c r="A106" s="113">
        <v>425223</v>
      </c>
      <c r="B106" s="114" t="s">
        <v>168</v>
      </c>
      <c r="C106" s="31">
        <v>240</v>
      </c>
      <c r="D106" s="31"/>
      <c r="E106" s="87">
        <v>154</v>
      </c>
      <c r="F106" s="53">
        <v>240</v>
      </c>
      <c r="G106" s="26">
        <v>0</v>
      </c>
      <c r="H106" s="105">
        <f t="shared" si="1"/>
        <v>0</v>
      </c>
    </row>
    <row r="107" spans="1:8" ht="29.25" customHeight="1">
      <c r="A107" s="113">
        <v>425225</v>
      </c>
      <c r="B107" s="114" t="s">
        <v>161</v>
      </c>
      <c r="C107" s="31">
        <v>120</v>
      </c>
      <c r="D107" s="31"/>
      <c r="E107" s="87">
        <v>0</v>
      </c>
      <c r="F107" s="53">
        <v>120</v>
      </c>
      <c r="G107" s="26">
        <v>0</v>
      </c>
      <c r="H107" s="105">
        <f t="shared" si="1"/>
        <v>0</v>
      </c>
    </row>
    <row r="108" spans="1:8" ht="23.25" customHeight="1">
      <c r="A108" s="113">
        <v>425227</v>
      </c>
      <c r="B108" s="114" t="s">
        <v>162</v>
      </c>
      <c r="C108" s="31">
        <v>120</v>
      </c>
      <c r="D108" s="31"/>
      <c r="E108" s="87">
        <v>0</v>
      </c>
      <c r="F108" s="53">
        <v>120</v>
      </c>
      <c r="G108" s="26">
        <v>0</v>
      </c>
      <c r="H108" s="105">
        <f t="shared" si="1"/>
        <v>0</v>
      </c>
    </row>
    <row r="109" spans="1:8" ht="30" customHeight="1">
      <c r="A109" s="113">
        <v>425229</v>
      </c>
      <c r="B109" s="114" t="s">
        <v>106</v>
      </c>
      <c r="C109" s="31">
        <v>480</v>
      </c>
      <c r="D109" s="31">
        <v>309</v>
      </c>
      <c r="E109" s="87">
        <v>64.375</v>
      </c>
      <c r="F109" s="53">
        <v>480</v>
      </c>
      <c r="G109" s="26">
        <v>404</v>
      </c>
      <c r="H109" s="105">
        <f t="shared" si="1"/>
        <v>84.16666666666667</v>
      </c>
    </row>
    <row r="110" spans="1:8" ht="19.5" customHeight="1">
      <c r="A110" s="113">
        <v>425252</v>
      </c>
      <c r="B110" s="114" t="s">
        <v>200</v>
      </c>
      <c r="C110" s="31">
        <v>6600</v>
      </c>
      <c r="D110" s="31">
        <v>5202</v>
      </c>
      <c r="E110" s="87">
        <v>78.81818181818183</v>
      </c>
      <c r="F110" s="95">
        <v>6600</v>
      </c>
      <c r="G110" s="26">
        <v>3145</v>
      </c>
      <c r="H110" s="105">
        <f t="shared" si="1"/>
        <v>47.65151515151515</v>
      </c>
    </row>
    <row r="111" spans="1:8" ht="32.25" customHeight="1">
      <c r="A111" s="113">
        <v>425253</v>
      </c>
      <c r="B111" s="114" t="s">
        <v>191</v>
      </c>
      <c r="C111" s="31">
        <v>3000</v>
      </c>
      <c r="D111" s="31">
        <v>369</v>
      </c>
      <c r="E111" s="87">
        <v>12.3</v>
      </c>
      <c r="F111" s="95">
        <v>3000</v>
      </c>
      <c r="G111" s="26">
        <v>1980</v>
      </c>
      <c r="H111" s="105">
        <f t="shared" si="1"/>
        <v>66</v>
      </c>
    </row>
    <row r="112" spans="1:8" ht="18.75" customHeight="1">
      <c r="A112" s="113">
        <v>425281</v>
      </c>
      <c r="B112" s="114" t="s">
        <v>69</v>
      </c>
      <c r="C112" s="31">
        <v>960</v>
      </c>
      <c r="D112" s="31"/>
      <c r="E112" s="87">
        <v>0</v>
      </c>
      <c r="F112" s="95">
        <v>960</v>
      </c>
      <c r="G112" s="26">
        <v>356</v>
      </c>
      <c r="H112" s="105">
        <f t="shared" si="1"/>
        <v>37.083333333333336</v>
      </c>
    </row>
    <row r="113" spans="1:8" ht="21.75" customHeight="1">
      <c r="A113" s="113">
        <v>425291</v>
      </c>
      <c r="B113" s="114" t="s">
        <v>203</v>
      </c>
      <c r="C113" s="31">
        <v>1188</v>
      </c>
      <c r="D113" s="31">
        <v>253</v>
      </c>
      <c r="E113" s="87">
        <v>21.296296296296298</v>
      </c>
      <c r="F113" s="95">
        <v>1188</v>
      </c>
      <c r="G113" s="26">
        <v>659</v>
      </c>
      <c r="H113" s="105">
        <f t="shared" si="1"/>
        <v>55.47138047138047</v>
      </c>
    </row>
    <row r="114" spans="1:8" ht="21" customHeight="1">
      <c r="A114" s="111">
        <v>426</v>
      </c>
      <c r="B114" s="112" t="s">
        <v>70</v>
      </c>
      <c r="C114" s="90">
        <v>2644697</v>
      </c>
      <c r="D114" s="90">
        <v>2046680</v>
      </c>
      <c r="E114" s="87">
        <v>77.38807129890493</v>
      </c>
      <c r="F114" s="91">
        <f>SUM(F115:F154)</f>
        <v>2928271</v>
      </c>
      <c r="G114" s="90">
        <f>SUM(G115:G154)</f>
        <v>2775274</v>
      </c>
      <c r="H114" s="105">
        <f t="shared" si="1"/>
        <v>94.77517620466138</v>
      </c>
    </row>
    <row r="115" spans="1:8" ht="21" customHeight="1">
      <c r="A115" s="113">
        <v>426111</v>
      </c>
      <c r="B115" s="114" t="s">
        <v>71</v>
      </c>
      <c r="C115" s="31">
        <v>3240</v>
      </c>
      <c r="D115" s="31">
        <v>3240</v>
      </c>
      <c r="E115" s="87">
        <v>100</v>
      </c>
      <c r="F115" s="95">
        <v>5280</v>
      </c>
      <c r="G115" s="26">
        <v>5276</v>
      </c>
      <c r="H115" s="105">
        <f t="shared" si="1"/>
        <v>99.92424242424242</v>
      </c>
    </row>
    <row r="116" spans="1:8" ht="21" customHeight="1">
      <c r="A116" s="113">
        <v>426121</v>
      </c>
      <c r="B116" s="114" t="s">
        <v>192</v>
      </c>
      <c r="C116" s="31">
        <v>660</v>
      </c>
      <c r="D116" s="31">
        <v>596</v>
      </c>
      <c r="E116" s="87">
        <v>90.30303030303031</v>
      </c>
      <c r="F116" s="95">
        <v>660</v>
      </c>
      <c r="G116" s="26">
        <v>616</v>
      </c>
      <c r="H116" s="105">
        <f t="shared" si="1"/>
        <v>93.33333333333333</v>
      </c>
    </row>
    <row r="117" spans="1:8" ht="19.5" customHeight="1">
      <c r="A117" s="113">
        <v>426124</v>
      </c>
      <c r="B117" s="114" t="s">
        <v>193</v>
      </c>
      <c r="C117" s="31">
        <v>600</v>
      </c>
      <c r="D117" s="31">
        <v>553</v>
      </c>
      <c r="E117" s="87">
        <v>92.16666666666666</v>
      </c>
      <c r="F117" s="95">
        <v>750</v>
      </c>
      <c r="G117" s="26">
        <v>460</v>
      </c>
      <c r="H117" s="105">
        <f t="shared" si="1"/>
        <v>61.33333333333333</v>
      </c>
    </row>
    <row r="118" spans="1:8" ht="27.75" customHeight="1">
      <c r="A118" s="113">
        <v>426191</v>
      </c>
      <c r="B118" s="118" t="s">
        <v>268</v>
      </c>
      <c r="C118" s="31">
        <v>300</v>
      </c>
      <c r="D118" s="31">
        <v>294</v>
      </c>
      <c r="E118" s="87">
        <v>98</v>
      </c>
      <c r="F118" s="95">
        <v>600</v>
      </c>
      <c r="G118" s="26">
        <v>52</v>
      </c>
      <c r="H118" s="105">
        <f t="shared" si="1"/>
        <v>8.666666666666668</v>
      </c>
    </row>
    <row r="119" spans="1:8" ht="21" customHeight="1">
      <c r="A119" s="113">
        <v>426211</v>
      </c>
      <c r="B119" s="114" t="s">
        <v>72</v>
      </c>
      <c r="C119" s="31">
        <v>60</v>
      </c>
      <c r="D119" s="31"/>
      <c r="E119" s="87">
        <v>0</v>
      </c>
      <c r="F119" s="95">
        <v>60</v>
      </c>
      <c r="G119" s="26">
        <v>24</v>
      </c>
      <c r="H119" s="105">
        <f t="shared" si="1"/>
        <v>40</v>
      </c>
    </row>
    <row r="120" spans="1:8" ht="21" customHeight="1">
      <c r="A120" s="113">
        <v>426221</v>
      </c>
      <c r="B120" s="114" t="s">
        <v>140</v>
      </c>
      <c r="C120" s="31">
        <v>100</v>
      </c>
      <c r="D120" s="31">
        <v>12</v>
      </c>
      <c r="E120" s="87">
        <v>12</v>
      </c>
      <c r="F120" s="95">
        <v>200</v>
      </c>
      <c r="G120" s="26">
        <v>154</v>
      </c>
      <c r="H120" s="105">
        <f t="shared" si="1"/>
        <v>77</v>
      </c>
    </row>
    <row r="121" spans="1:8" ht="21" customHeight="1">
      <c r="A121" s="113">
        <v>426311</v>
      </c>
      <c r="B121" s="114" t="s">
        <v>73</v>
      </c>
      <c r="C121" s="31">
        <v>420</v>
      </c>
      <c r="D121" s="31">
        <v>351</v>
      </c>
      <c r="E121" s="87">
        <v>83.57142857142857</v>
      </c>
      <c r="F121" s="95">
        <v>420</v>
      </c>
      <c r="G121" s="26">
        <v>368</v>
      </c>
      <c r="H121" s="105">
        <f t="shared" si="1"/>
        <v>87.61904761904762</v>
      </c>
    </row>
    <row r="122" spans="1:8" ht="21" customHeight="1">
      <c r="A122" s="113">
        <v>426312</v>
      </c>
      <c r="B122" s="114" t="s">
        <v>128</v>
      </c>
      <c r="C122" s="31">
        <v>396</v>
      </c>
      <c r="D122" s="31">
        <v>266</v>
      </c>
      <c r="E122" s="87">
        <v>67.17171717171718</v>
      </c>
      <c r="F122" s="95">
        <v>396</v>
      </c>
      <c r="G122" s="26">
        <v>216</v>
      </c>
      <c r="H122" s="105">
        <f t="shared" si="1"/>
        <v>54.54545454545454</v>
      </c>
    </row>
    <row r="123" spans="1:8" ht="21" customHeight="1">
      <c r="A123" s="113">
        <v>426411</v>
      </c>
      <c r="B123" s="114" t="s">
        <v>141</v>
      </c>
      <c r="C123" s="31">
        <v>3600</v>
      </c>
      <c r="D123" s="31">
        <v>3500</v>
      </c>
      <c r="E123" s="87">
        <v>97.22222222222221</v>
      </c>
      <c r="F123" s="95">
        <v>5960</v>
      </c>
      <c r="G123" s="26">
        <v>4650</v>
      </c>
      <c r="H123" s="105">
        <f t="shared" si="1"/>
        <v>78.02013422818791</v>
      </c>
    </row>
    <row r="124" spans="1:8" ht="21" customHeight="1">
      <c r="A124" s="113">
        <v>426413</v>
      </c>
      <c r="B124" s="114" t="s">
        <v>74</v>
      </c>
      <c r="C124" s="31">
        <v>360</v>
      </c>
      <c r="D124" s="31">
        <v>212</v>
      </c>
      <c r="E124" s="87">
        <v>58.88888888888889</v>
      </c>
      <c r="F124" s="95">
        <v>360</v>
      </c>
      <c r="G124" s="26">
        <v>0</v>
      </c>
      <c r="H124" s="105">
        <f t="shared" si="1"/>
        <v>0</v>
      </c>
    </row>
    <row r="125" spans="1:8" ht="21" customHeight="1">
      <c r="A125" s="113">
        <v>426491</v>
      </c>
      <c r="B125" s="114" t="s">
        <v>75</v>
      </c>
      <c r="C125" s="31">
        <v>660</v>
      </c>
      <c r="D125" s="31">
        <v>600</v>
      </c>
      <c r="E125" s="87">
        <v>90.9090909090909</v>
      </c>
      <c r="F125" s="95">
        <v>828</v>
      </c>
      <c r="G125" s="26">
        <v>415</v>
      </c>
      <c r="H125" s="105">
        <f t="shared" si="1"/>
        <v>50.1207729468599</v>
      </c>
    </row>
    <row r="126" spans="1:8" ht="21" customHeight="1">
      <c r="A126" s="113">
        <v>426531</v>
      </c>
      <c r="B126" s="114" t="s">
        <v>108</v>
      </c>
      <c r="C126" s="31">
        <v>250</v>
      </c>
      <c r="D126" s="31"/>
      <c r="E126" s="87">
        <v>0</v>
      </c>
      <c r="F126" s="95">
        <v>250</v>
      </c>
      <c r="G126" s="26">
        <v>0</v>
      </c>
      <c r="H126" s="105">
        <f t="shared" si="1"/>
        <v>0</v>
      </c>
    </row>
    <row r="127" spans="1:8" ht="21" customHeight="1">
      <c r="A127" s="113">
        <v>426541</v>
      </c>
      <c r="B127" s="114" t="s">
        <v>109</v>
      </c>
      <c r="C127" s="31">
        <v>250</v>
      </c>
      <c r="D127" s="31">
        <v>223</v>
      </c>
      <c r="E127" s="87">
        <v>89.2</v>
      </c>
      <c r="F127" s="95">
        <v>250</v>
      </c>
      <c r="G127" s="26">
        <v>93</v>
      </c>
      <c r="H127" s="105">
        <f t="shared" si="1"/>
        <v>37.2</v>
      </c>
    </row>
    <row r="128" spans="1:8" ht="18" customHeight="1">
      <c r="A128" s="113">
        <v>426591</v>
      </c>
      <c r="B128" s="114" t="s">
        <v>129</v>
      </c>
      <c r="C128" s="31">
        <v>336</v>
      </c>
      <c r="D128" s="31">
        <v>39</v>
      </c>
      <c r="E128" s="87">
        <v>11.607142857142858</v>
      </c>
      <c r="F128" s="95">
        <v>336</v>
      </c>
      <c r="G128" s="26">
        <v>3</v>
      </c>
      <c r="H128" s="105">
        <f t="shared" si="1"/>
        <v>0.8928571428571428</v>
      </c>
    </row>
    <row r="129" spans="1:8" ht="30" customHeight="1">
      <c r="A129" s="113">
        <v>426711</v>
      </c>
      <c r="B129" s="114" t="s">
        <v>130</v>
      </c>
      <c r="C129" s="31">
        <v>2400</v>
      </c>
      <c r="D129" s="31">
        <v>1011</v>
      </c>
      <c r="E129" s="87">
        <v>42.125</v>
      </c>
      <c r="F129" s="95">
        <v>2400</v>
      </c>
      <c r="G129" s="26">
        <v>1024</v>
      </c>
      <c r="H129" s="105">
        <f aca="true" t="shared" si="2" ref="H129:H196">G129/F129*100</f>
        <v>42.66666666666667</v>
      </c>
    </row>
    <row r="130" spans="1:8" ht="21" customHeight="1">
      <c r="A130" s="113">
        <v>4267111</v>
      </c>
      <c r="B130" s="114" t="s">
        <v>131</v>
      </c>
      <c r="C130" s="31">
        <v>1800</v>
      </c>
      <c r="D130" s="31">
        <v>1474</v>
      </c>
      <c r="E130" s="87">
        <v>81.88888888888889</v>
      </c>
      <c r="F130" s="95">
        <v>1800</v>
      </c>
      <c r="G130" s="26">
        <v>1795</v>
      </c>
      <c r="H130" s="105">
        <f t="shared" si="2"/>
        <v>99.72222222222223</v>
      </c>
    </row>
    <row r="131" spans="1:8" ht="21" customHeight="1">
      <c r="A131" s="113">
        <v>4267112</v>
      </c>
      <c r="B131" s="114" t="s">
        <v>76</v>
      </c>
      <c r="C131" s="31">
        <v>1200</v>
      </c>
      <c r="D131" s="31">
        <v>484</v>
      </c>
      <c r="E131" s="87">
        <v>40.33333333333333</v>
      </c>
      <c r="F131" s="95">
        <v>1200</v>
      </c>
      <c r="G131" s="26">
        <v>0</v>
      </c>
      <c r="H131" s="105">
        <f t="shared" si="2"/>
        <v>0</v>
      </c>
    </row>
    <row r="132" spans="1:8" ht="21" customHeight="1">
      <c r="A132" s="113">
        <v>426721</v>
      </c>
      <c r="B132" s="114" t="s">
        <v>110</v>
      </c>
      <c r="C132" s="31">
        <v>28800</v>
      </c>
      <c r="D132" s="31">
        <v>18351</v>
      </c>
      <c r="E132" s="87">
        <v>63.71875</v>
      </c>
      <c r="F132" s="95">
        <v>37800</v>
      </c>
      <c r="G132" s="26">
        <v>34533</v>
      </c>
      <c r="H132" s="105">
        <f t="shared" si="2"/>
        <v>91.35714285714286</v>
      </c>
    </row>
    <row r="133" spans="1:8" ht="21" customHeight="1">
      <c r="A133" s="113">
        <v>426741</v>
      </c>
      <c r="B133" s="114" t="s">
        <v>111</v>
      </c>
      <c r="C133" s="31">
        <v>14400</v>
      </c>
      <c r="D133" s="31">
        <v>5301</v>
      </c>
      <c r="E133" s="87">
        <v>36.8125</v>
      </c>
      <c r="F133" s="95">
        <v>13200</v>
      </c>
      <c r="G133" s="26">
        <v>5970</v>
      </c>
      <c r="H133" s="105">
        <f t="shared" si="2"/>
        <v>45.22727272727273</v>
      </c>
    </row>
    <row r="134" spans="1:8" ht="45" customHeight="1">
      <c r="A134" s="119">
        <v>4267411</v>
      </c>
      <c r="B134" s="120" t="s">
        <v>236</v>
      </c>
      <c r="C134" s="31">
        <v>147400</v>
      </c>
      <c r="D134" s="31">
        <v>134000</v>
      </c>
      <c r="E134" s="87">
        <v>90.9090909090909</v>
      </c>
      <c r="F134" s="96">
        <v>0</v>
      </c>
      <c r="G134" s="26">
        <v>0</v>
      </c>
      <c r="H134" s="105" t="e">
        <f t="shared" si="2"/>
        <v>#DIV/0!</v>
      </c>
    </row>
    <row r="135" spans="1:8" ht="29.25" customHeight="1">
      <c r="A135" s="113">
        <v>426751</v>
      </c>
      <c r="B135" s="114" t="s">
        <v>188</v>
      </c>
      <c r="C135" s="31">
        <v>2406447</v>
      </c>
      <c r="D135" s="31">
        <v>1859233</v>
      </c>
      <c r="E135" s="87">
        <v>77.26050064680419</v>
      </c>
      <c r="F135" s="95">
        <v>2808083</v>
      </c>
      <c r="G135" s="26">
        <v>2697245</v>
      </c>
      <c r="H135" s="105">
        <f t="shared" si="2"/>
        <v>96.05289444792052</v>
      </c>
    </row>
    <row r="136" spans="1:8" ht="21" customHeight="1">
      <c r="A136" s="113">
        <v>4267511</v>
      </c>
      <c r="B136" s="114" t="s">
        <v>145</v>
      </c>
      <c r="C136" s="26">
        <v>100</v>
      </c>
      <c r="D136" s="26">
        <v>70</v>
      </c>
      <c r="E136" s="87">
        <v>70</v>
      </c>
      <c r="F136" s="95">
        <v>300</v>
      </c>
      <c r="G136" s="26">
        <v>74</v>
      </c>
      <c r="H136" s="105">
        <f t="shared" si="2"/>
        <v>24.666666666666668</v>
      </c>
    </row>
    <row r="137" spans="1:8" ht="59.25" customHeight="1">
      <c r="A137" s="113">
        <v>426791</v>
      </c>
      <c r="B137" s="114" t="s">
        <v>265</v>
      </c>
      <c r="C137" s="31">
        <v>4800</v>
      </c>
      <c r="D137" s="31">
        <v>1295</v>
      </c>
      <c r="E137" s="87">
        <v>26.979166666666664</v>
      </c>
      <c r="F137" s="95">
        <v>4800</v>
      </c>
      <c r="G137" s="26">
        <v>0</v>
      </c>
      <c r="H137" s="105">
        <f t="shared" si="2"/>
        <v>0</v>
      </c>
    </row>
    <row r="138" spans="1:8" ht="21" customHeight="1">
      <c r="A138" s="113">
        <v>4267911</v>
      </c>
      <c r="B138" s="114" t="s">
        <v>132</v>
      </c>
      <c r="C138" s="31">
        <v>2760</v>
      </c>
      <c r="D138" s="31">
        <v>2479</v>
      </c>
      <c r="E138" s="87">
        <v>89.81884057971014</v>
      </c>
      <c r="F138" s="95">
        <v>3760</v>
      </c>
      <c r="G138" s="26">
        <v>2101</v>
      </c>
      <c r="H138" s="105">
        <f t="shared" si="2"/>
        <v>55.87765957446808</v>
      </c>
    </row>
    <row r="139" spans="1:8" ht="21" customHeight="1">
      <c r="A139" s="113">
        <v>4267912</v>
      </c>
      <c r="B139" s="114" t="s">
        <v>133</v>
      </c>
      <c r="C139" s="31">
        <v>0</v>
      </c>
      <c r="D139" s="31"/>
      <c r="E139" s="87" t="e">
        <v>#DIV/0!</v>
      </c>
      <c r="F139" s="95">
        <v>960</v>
      </c>
      <c r="G139" s="26">
        <v>0</v>
      </c>
      <c r="H139" s="105">
        <f t="shared" si="2"/>
        <v>0</v>
      </c>
    </row>
    <row r="140" spans="1:8" ht="21" customHeight="1">
      <c r="A140" s="113">
        <v>4267913</v>
      </c>
      <c r="B140" s="114" t="s">
        <v>122</v>
      </c>
      <c r="C140" s="31">
        <v>600</v>
      </c>
      <c r="D140" s="31">
        <v>54</v>
      </c>
      <c r="E140" s="87">
        <v>9</v>
      </c>
      <c r="F140" s="95">
        <v>1000</v>
      </c>
      <c r="G140" s="26">
        <v>0</v>
      </c>
      <c r="H140" s="105">
        <f t="shared" si="2"/>
        <v>0</v>
      </c>
    </row>
    <row r="141" spans="1:8" ht="21" customHeight="1">
      <c r="A141" s="113">
        <v>4267914</v>
      </c>
      <c r="B141" s="114" t="s">
        <v>77</v>
      </c>
      <c r="C141" s="31">
        <v>960</v>
      </c>
      <c r="D141" s="31">
        <v>76</v>
      </c>
      <c r="E141" s="87">
        <v>7.916666666666666</v>
      </c>
      <c r="F141" s="95">
        <v>960</v>
      </c>
      <c r="G141" s="26">
        <v>321</v>
      </c>
      <c r="H141" s="105">
        <f t="shared" si="2"/>
        <v>33.4375</v>
      </c>
    </row>
    <row r="142" spans="1:8" ht="31.5" customHeight="1">
      <c r="A142" s="113">
        <v>4267915</v>
      </c>
      <c r="B142" s="114" t="s">
        <v>134</v>
      </c>
      <c r="C142" s="31">
        <v>1140</v>
      </c>
      <c r="D142" s="31">
        <v>677</v>
      </c>
      <c r="E142" s="87">
        <v>59.3859649122807</v>
      </c>
      <c r="F142" s="95">
        <v>1640</v>
      </c>
      <c r="G142" s="26">
        <v>1312</v>
      </c>
      <c r="H142" s="105">
        <f t="shared" si="2"/>
        <v>80</v>
      </c>
    </row>
    <row r="143" spans="1:8" ht="21" customHeight="1">
      <c r="A143" s="113">
        <v>4267916</v>
      </c>
      <c r="B143" s="114" t="s">
        <v>135</v>
      </c>
      <c r="C143" s="31">
        <v>6000</v>
      </c>
      <c r="D143" s="31">
        <v>1156</v>
      </c>
      <c r="E143" s="87">
        <v>19.26666666666667</v>
      </c>
      <c r="F143" s="95">
        <v>9960</v>
      </c>
      <c r="G143" s="26">
        <v>2591</v>
      </c>
      <c r="H143" s="105">
        <f t="shared" si="2"/>
        <v>26.0140562248996</v>
      </c>
    </row>
    <row r="144" spans="1:8" ht="21" customHeight="1">
      <c r="A144" s="113">
        <v>4267917</v>
      </c>
      <c r="B144" s="114" t="s">
        <v>136</v>
      </c>
      <c r="C144" s="26">
        <v>7800</v>
      </c>
      <c r="D144" s="26">
        <v>6112</v>
      </c>
      <c r="E144" s="87">
        <v>78.35897435897435</v>
      </c>
      <c r="F144" s="95">
        <v>13800</v>
      </c>
      <c r="G144" s="26">
        <v>10513</v>
      </c>
      <c r="H144" s="105">
        <f t="shared" si="2"/>
        <v>76.18115942028986</v>
      </c>
    </row>
    <row r="145" spans="1:8" ht="21" customHeight="1">
      <c r="A145" s="113">
        <v>426811</v>
      </c>
      <c r="B145" s="114" t="s">
        <v>165</v>
      </c>
      <c r="C145" s="26">
        <v>960</v>
      </c>
      <c r="D145" s="26">
        <v>929</v>
      </c>
      <c r="E145" s="87">
        <v>96.77083333333333</v>
      </c>
      <c r="F145" s="95">
        <v>960</v>
      </c>
      <c r="G145" s="26">
        <v>704</v>
      </c>
      <c r="H145" s="105">
        <f t="shared" si="2"/>
        <v>73.33333333333333</v>
      </c>
    </row>
    <row r="146" spans="1:8" ht="21" customHeight="1">
      <c r="A146" s="113">
        <v>426821</v>
      </c>
      <c r="B146" s="114" t="s">
        <v>166</v>
      </c>
      <c r="C146" s="31">
        <v>1200</v>
      </c>
      <c r="D146" s="31">
        <v>592</v>
      </c>
      <c r="E146" s="87">
        <v>49.333333333333336</v>
      </c>
      <c r="F146" s="95">
        <v>1700</v>
      </c>
      <c r="G146" s="26">
        <v>1082</v>
      </c>
      <c r="H146" s="105">
        <f t="shared" si="2"/>
        <v>63.64705882352941</v>
      </c>
    </row>
    <row r="147" spans="1:8" ht="28.5" customHeight="1">
      <c r="A147" s="113">
        <v>426822</v>
      </c>
      <c r="B147" s="114" t="s">
        <v>137</v>
      </c>
      <c r="C147" s="31">
        <v>1320</v>
      </c>
      <c r="D147" s="31">
        <v>1309</v>
      </c>
      <c r="E147" s="87">
        <v>99.16666666666667</v>
      </c>
      <c r="F147" s="95">
        <v>1820</v>
      </c>
      <c r="G147" s="26">
        <v>1535</v>
      </c>
      <c r="H147" s="105">
        <f t="shared" si="2"/>
        <v>84.34065934065934</v>
      </c>
    </row>
    <row r="148" spans="1:8" ht="31.5" customHeight="1">
      <c r="A148" s="113">
        <v>426829</v>
      </c>
      <c r="B148" s="114" t="s">
        <v>213</v>
      </c>
      <c r="C148" s="31">
        <v>100</v>
      </c>
      <c r="D148" s="31">
        <v>99</v>
      </c>
      <c r="E148" s="87">
        <v>99</v>
      </c>
      <c r="F148" s="95">
        <v>300</v>
      </c>
      <c r="G148" s="26">
        <v>29</v>
      </c>
      <c r="H148" s="105">
        <f t="shared" si="2"/>
        <v>9.666666666666666</v>
      </c>
    </row>
    <row r="149" spans="1:8" ht="28.5" customHeight="1">
      <c r="A149" s="113">
        <v>426911</v>
      </c>
      <c r="B149" s="114" t="s">
        <v>173</v>
      </c>
      <c r="C149" s="31">
        <v>444</v>
      </c>
      <c r="D149" s="31">
        <v>272</v>
      </c>
      <c r="E149" s="87">
        <v>61.261261261261254</v>
      </c>
      <c r="F149" s="95">
        <v>924</v>
      </c>
      <c r="G149" s="26">
        <v>825</v>
      </c>
      <c r="H149" s="105">
        <f t="shared" si="2"/>
        <v>89.28571428571429</v>
      </c>
    </row>
    <row r="150" spans="1:8" ht="21.75" customHeight="1">
      <c r="A150" s="113">
        <v>426912</v>
      </c>
      <c r="B150" s="114" t="s">
        <v>112</v>
      </c>
      <c r="C150" s="31">
        <v>444</v>
      </c>
      <c r="D150" s="31">
        <v>433</v>
      </c>
      <c r="E150" s="87">
        <v>97.52252252252252</v>
      </c>
      <c r="F150" s="96">
        <v>844</v>
      </c>
      <c r="G150" s="26">
        <v>9</v>
      </c>
      <c r="H150" s="105">
        <f t="shared" si="2"/>
        <v>1.066350710900474</v>
      </c>
    </row>
    <row r="151" spans="1:8" ht="21" customHeight="1">
      <c r="A151" s="113">
        <v>426913</v>
      </c>
      <c r="B151" s="114" t="s">
        <v>114</v>
      </c>
      <c r="C151" s="31">
        <v>720</v>
      </c>
      <c r="D151" s="31">
        <v>542</v>
      </c>
      <c r="E151" s="87">
        <v>75.27777777777777</v>
      </c>
      <c r="F151" s="96">
        <v>1140</v>
      </c>
      <c r="G151" s="26">
        <v>295</v>
      </c>
      <c r="H151" s="105">
        <f t="shared" si="2"/>
        <v>25.877192982456144</v>
      </c>
    </row>
    <row r="152" spans="1:8" ht="21" customHeight="1">
      <c r="A152" s="113">
        <v>426914</v>
      </c>
      <c r="B152" s="114" t="s">
        <v>113</v>
      </c>
      <c r="C152" s="31">
        <v>70</v>
      </c>
      <c r="D152" s="31"/>
      <c r="E152" s="87">
        <v>0</v>
      </c>
      <c r="F152" s="96">
        <v>70</v>
      </c>
      <c r="G152" s="26">
        <v>0</v>
      </c>
      <c r="H152" s="105">
        <f t="shared" si="2"/>
        <v>0</v>
      </c>
    </row>
    <row r="153" spans="1:8" ht="23.25" customHeight="1">
      <c r="A153" s="113">
        <v>426915</v>
      </c>
      <c r="B153" s="114" t="s">
        <v>174</v>
      </c>
      <c r="C153" s="31">
        <v>400</v>
      </c>
      <c r="D153" s="31"/>
      <c r="E153" s="87">
        <v>0</v>
      </c>
      <c r="F153" s="96">
        <v>800</v>
      </c>
      <c r="G153" s="26">
        <v>318</v>
      </c>
      <c r="H153" s="105">
        <f t="shared" si="2"/>
        <v>39.75</v>
      </c>
    </row>
    <row r="154" spans="1:8" ht="30" customHeight="1">
      <c r="A154" s="113">
        <v>426919</v>
      </c>
      <c r="B154" s="114" t="s">
        <v>138</v>
      </c>
      <c r="C154" s="31">
        <v>1200</v>
      </c>
      <c r="D154" s="31">
        <v>845</v>
      </c>
      <c r="E154" s="87">
        <v>70.41666666666667</v>
      </c>
      <c r="F154" s="96">
        <v>1700</v>
      </c>
      <c r="G154" s="26">
        <v>671</v>
      </c>
      <c r="H154" s="105">
        <f t="shared" si="2"/>
        <v>39.470588235294116</v>
      </c>
    </row>
    <row r="155" spans="1:8" s="24" customFormat="1" ht="21" customHeight="1">
      <c r="A155" s="111">
        <v>43</v>
      </c>
      <c r="B155" s="112" t="s">
        <v>255</v>
      </c>
      <c r="C155" s="26"/>
      <c r="D155" s="26"/>
      <c r="E155" s="97"/>
      <c r="F155" s="26"/>
      <c r="G155" s="98">
        <f>G156</f>
        <v>1453</v>
      </c>
      <c r="H155" s="105"/>
    </row>
    <row r="156" spans="1:8" s="24" customFormat="1" ht="21" customHeight="1">
      <c r="A156" s="111">
        <v>431</v>
      </c>
      <c r="B156" s="112" t="s">
        <v>256</v>
      </c>
      <c r="C156" s="26"/>
      <c r="D156" s="26"/>
      <c r="E156" s="97"/>
      <c r="F156" s="26"/>
      <c r="G156" s="98">
        <f>G157+G158+G159</f>
        <v>1453</v>
      </c>
      <c r="H156" s="105"/>
    </row>
    <row r="157" spans="1:8" s="24" customFormat="1" ht="21" customHeight="1">
      <c r="A157" s="121">
        <v>431111</v>
      </c>
      <c r="B157" s="122" t="s">
        <v>256</v>
      </c>
      <c r="C157" s="26"/>
      <c r="D157" s="26"/>
      <c r="E157" s="97"/>
      <c r="F157" s="26"/>
      <c r="G157" s="26">
        <v>74</v>
      </c>
      <c r="H157" s="105"/>
    </row>
    <row r="158" spans="1:8" s="24" customFormat="1" ht="21" customHeight="1">
      <c r="A158" s="121">
        <v>431211</v>
      </c>
      <c r="B158" s="122" t="s">
        <v>257</v>
      </c>
      <c r="C158" s="26"/>
      <c r="D158" s="26"/>
      <c r="E158" s="97"/>
      <c r="F158" s="26"/>
      <c r="G158" s="26">
        <v>1341</v>
      </c>
      <c r="H158" s="105"/>
    </row>
    <row r="159" spans="1:8" s="24" customFormat="1" ht="21" customHeight="1">
      <c r="A159" s="113">
        <v>431311</v>
      </c>
      <c r="B159" s="122" t="s">
        <v>258</v>
      </c>
      <c r="C159" s="26"/>
      <c r="D159" s="26"/>
      <c r="E159" s="97"/>
      <c r="F159" s="26"/>
      <c r="G159" s="26">
        <v>38</v>
      </c>
      <c r="H159" s="105"/>
    </row>
    <row r="160" spans="1:8" ht="21" customHeight="1">
      <c r="A160" s="111">
        <v>44</v>
      </c>
      <c r="B160" s="112" t="s">
        <v>78</v>
      </c>
      <c r="C160" s="90">
        <v>200</v>
      </c>
      <c r="D160" s="99">
        <v>0</v>
      </c>
      <c r="E160" s="87">
        <v>0</v>
      </c>
      <c r="F160" s="100">
        <f>F161</f>
        <v>200</v>
      </c>
      <c r="G160" s="99">
        <f>G161</f>
        <v>1</v>
      </c>
      <c r="H160" s="105">
        <f t="shared" si="2"/>
        <v>0.5</v>
      </c>
    </row>
    <row r="161" spans="1:8" ht="21" customHeight="1">
      <c r="A161" s="111">
        <v>444</v>
      </c>
      <c r="B161" s="112" t="s">
        <v>79</v>
      </c>
      <c r="C161" s="90">
        <v>200</v>
      </c>
      <c r="D161" s="26">
        <v>0</v>
      </c>
      <c r="E161" s="87">
        <v>0</v>
      </c>
      <c r="F161" s="100">
        <f>F162+F163</f>
        <v>200</v>
      </c>
      <c r="G161" s="99">
        <f>G162+G163</f>
        <v>1</v>
      </c>
      <c r="H161" s="105">
        <f t="shared" si="2"/>
        <v>0.5</v>
      </c>
    </row>
    <row r="162" spans="1:8" ht="21" customHeight="1">
      <c r="A162" s="113">
        <v>444111</v>
      </c>
      <c r="B162" s="114" t="s">
        <v>80</v>
      </c>
      <c r="C162" s="26">
        <v>50</v>
      </c>
      <c r="D162" s="26">
        <v>0</v>
      </c>
      <c r="E162" s="87">
        <v>0</v>
      </c>
      <c r="F162" s="96">
        <v>50</v>
      </c>
      <c r="G162" s="26">
        <v>0</v>
      </c>
      <c r="H162" s="105">
        <f t="shared" si="2"/>
        <v>0</v>
      </c>
    </row>
    <row r="163" spans="1:8" ht="21" customHeight="1">
      <c r="A163" s="113">
        <v>444211</v>
      </c>
      <c r="B163" s="114" t="s">
        <v>81</v>
      </c>
      <c r="C163" s="26">
        <v>150</v>
      </c>
      <c r="D163" s="26">
        <v>0</v>
      </c>
      <c r="E163" s="87">
        <v>0</v>
      </c>
      <c r="F163" s="96">
        <v>150</v>
      </c>
      <c r="G163" s="26">
        <v>1</v>
      </c>
      <c r="H163" s="105">
        <f t="shared" si="2"/>
        <v>0.6666666666666667</v>
      </c>
    </row>
    <row r="164" spans="1:8" ht="21" customHeight="1">
      <c r="A164" s="123">
        <v>46</v>
      </c>
      <c r="B164" s="124" t="s">
        <v>217</v>
      </c>
      <c r="C164" s="98">
        <v>1920</v>
      </c>
      <c r="D164" s="98">
        <v>1867</v>
      </c>
      <c r="E164" s="87">
        <v>97.23958333333333</v>
      </c>
      <c r="F164" s="101">
        <f>F165</f>
        <v>3000</v>
      </c>
      <c r="G164" s="98">
        <f>G165</f>
        <v>2998</v>
      </c>
      <c r="H164" s="105">
        <f t="shared" si="2"/>
        <v>99.93333333333332</v>
      </c>
    </row>
    <row r="165" spans="1:8" ht="21" customHeight="1">
      <c r="A165" s="113">
        <v>465</v>
      </c>
      <c r="B165" s="124" t="s">
        <v>218</v>
      </c>
      <c r="C165" s="98">
        <v>1920</v>
      </c>
      <c r="D165" s="98">
        <v>1867</v>
      </c>
      <c r="E165" s="87">
        <v>97.23958333333333</v>
      </c>
      <c r="F165" s="101">
        <f>F166</f>
        <v>3000</v>
      </c>
      <c r="G165" s="98">
        <f>G166</f>
        <v>2998</v>
      </c>
      <c r="H165" s="105">
        <f t="shared" si="2"/>
        <v>99.93333333333332</v>
      </c>
    </row>
    <row r="166" spans="1:8" ht="21" customHeight="1">
      <c r="A166" s="113">
        <v>465112</v>
      </c>
      <c r="B166" s="122" t="s">
        <v>219</v>
      </c>
      <c r="C166" s="26">
        <v>1920</v>
      </c>
      <c r="D166" s="26">
        <v>1867</v>
      </c>
      <c r="E166" s="87">
        <v>97.23958333333333</v>
      </c>
      <c r="F166" s="31">
        <v>3000</v>
      </c>
      <c r="G166" s="26">
        <v>2998</v>
      </c>
      <c r="H166" s="105">
        <f t="shared" si="2"/>
        <v>99.93333333333332</v>
      </c>
    </row>
    <row r="167" spans="1:8" ht="21" customHeight="1">
      <c r="A167" s="111">
        <v>48</v>
      </c>
      <c r="B167" s="112" t="s">
        <v>82</v>
      </c>
      <c r="C167" s="88">
        <v>16389</v>
      </c>
      <c r="D167" s="99">
        <v>14887</v>
      </c>
      <c r="E167" s="87">
        <v>90.83531637073648</v>
      </c>
      <c r="F167" s="88">
        <f>F168+F175</f>
        <v>5900</v>
      </c>
      <c r="G167" s="99">
        <f>G168+G175</f>
        <v>4482</v>
      </c>
      <c r="H167" s="105">
        <f t="shared" si="2"/>
        <v>75.96610169491525</v>
      </c>
    </row>
    <row r="168" spans="1:8" ht="21" customHeight="1">
      <c r="A168" s="111">
        <v>482</v>
      </c>
      <c r="B168" s="112" t="s">
        <v>266</v>
      </c>
      <c r="C168" s="88">
        <v>1500</v>
      </c>
      <c r="D168" s="99">
        <v>861</v>
      </c>
      <c r="E168" s="87">
        <v>57.4</v>
      </c>
      <c r="F168" s="88">
        <f>SUM(F169:F174)</f>
        <v>1800</v>
      </c>
      <c r="G168" s="99">
        <f>G169+G170+G171+G172+G173+G174</f>
        <v>589</v>
      </c>
      <c r="H168" s="105">
        <f t="shared" si="2"/>
        <v>32.72222222222222</v>
      </c>
    </row>
    <row r="169" spans="1:8" ht="21" customHeight="1">
      <c r="A169" s="113">
        <v>482141</v>
      </c>
      <c r="B169" s="114" t="s">
        <v>83</v>
      </c>
      <c r="C169" s="26">
        <v>100</v>
      </c>
      <c r="D169" s="31">
        <v>36</v>
      </c>
      <c r="E169" s="87">
        <v>36</v>
      </c>
      <c r="F169" s="53">
        <v>100</v>
      </c>
      <c r="G169" s="26">
        <v>51</v>
      </c>
      <c r="H169" s="105">
        <f t="shared" si="2"/>
        <v>51</v>
      </c>
    </row>
    <row r="170" spans="1:8" ht="21" customHeight="1">
      <c r="A170" s="113">
        <v>482211</v>
      </c>
      <c r="B170" s="114" t="s">
        <v>84</v>
      </c>
      <c r="C170" s="26">
        <v>250</v>
      </c>
      <c r="D170" s="31">
        <v>118</v>
      </c>
      <c r="E170" s="87">
        <v>47.199999999999996</v>
      </c>
      <c r="F170" s="53">
        <v>450</v>
      </c>
      <c r="G170" s="26">
        <v>441</v>
      </c>
      <c r="H170" s="105">
        <f t="shared" si="2"/>
        <v>98</v>
      </c>
    </row>
    <row r="171" spans="1:8" ht="21" customHeight="1">
      <c r="A171" s="113">
        <v>482241</v>
      </c>
      <c r="B171" s="114" t="s">
        <v>85</v>
      </c>
      <c r="C171" s="26">
        <v>100</v>
      </c>
      <c r="D171" s="31">
        <v>2</v>
      </c>
      <c r="E171" s="87">
        <v>2</v>
      </c>
      <c r="F171" s="53">
        <v>100</v>
      </c>
      <c r="G171" s="26">
        <v>50</v>
      </c>
      <c r="H171" s="105">
        <f t="shared" si="2"/>
        <v>50</v>
      </c>
    </row>
    <row r="172" spans="1:8" ht="21" customHeight="1">
      <c r="A172" s="113">
        <v>482251</v>
      </c>
      <c r="B172" s="114" t="s">
        <v>86</v>
      </c>
      <c r="C172" s="26">
        <v>800</v>
      </c>
      <c r="D172" s="31">
        <v>492</v>
      </c>
      <c r="E172" s="87">
        <v>61.5</v>
      </c>
      <c r="F172" s="53">
        <v>800</v>
      </c>
      <c r="G172" s="26">
        <v>15</v>
      </c>
      <c r="H172" s="105">
        <f t="shared" si="2"/>
        <v>1.875</v>
      </c>
    </row>
    <row r="173" spans="1:8" ht="21" customHeight="1">
      <c r="A173" s="113">
        <v>482294</v>
      </c>
      <c r="B173" s="114" t="s">
        <v>87</v>
      </c>
      <c r="C173" s="26">
        <v>200</v>
      </c>
      <c r="D173" s="31">
        <v>196</v>
      </c>
      <c r="E173" s="87">
        <v>98</v>
      </c>
      <c r="F173" s="53">
        <v>300</v>
      </c>
      <c r="G173" s="26">
        <v>0</v>
      </c>
      <c r="H173" s="105">
        <f t="shared" si="2"/>
        <v>0</v>
      </c>
    </row>
    <row r="174" spans="1:8" ht="21" customHeight="1">
      <c r="A174" s="113">
        <v>482341</v>
      </c>
      <c r="B174" s="114" t="s">
        <v>88</v>
      </c>
      <c r="C174" s="26">
        <v>50</v>
      </c>
      <c r="D174" s="31">
        <v>17</v>
      </c>
      <c r="E174" s="87">
        <v>34</v>
      </c>
      <c r="F174" s="53">
        <v>50</v>
      </c>
      <c r="G174" s="26">
        <v>32</v>
      </c>
      <c r="H174" s="105">
        <f t="shared" si="2"/>
        <v>64</v>
      </c>
    </row>
    <row r="175" spans="1:8" ht="22.5" customHeight="1">
      <c r="A175" s="111">
        <v>483</v>
      </c>
      <c r="B175" s="112" t="s">
        <v>264</v>
      </c>
      <c r="C175" s="88">
        <v>14889</v>
      </c>
      <c r="D175" s="88">
        <v>14026</v>
      </c>
      <c r="E175" s="87">
        <v>94.20377459869702</v>
      </c>
      <c r="F175" s="88">
        <f>F176+F177+F178</f>
        <v>4100</v>
      </c>
      <c r="G175" s="88">
        <f>G176+G177+G178</f>
        <v>3893</v>
      </c>
      <c r="H175" s="105">
        <f t="shared" si="2"/>
        <v>94.95121951219512</v>
      </c>
    </row>
    <row r="176" spans="1:8" ht="21" customHeight="1">
      <c r="A176" s="113">
        <v>483111</v>
      </c>
      <c r="B176" s="114" t="s">
        <v>89</v>
      </c>
      <c r="C176" s="26">
        <v>100</v>
      </c>
      <c r="D176" s="26">
        <v>0</v>
      </c>
      <c r="E176" s="87">
        <v>0</v>
      </c>
      <c r="F176" s="31">
        <v>100</v>
      </c>
      <c r="G176" s="26">
        <v>0</v>
      </c>
      <c r="H176" s="105">
        <f t="shared" si="2"/>
        <v>0</v>
      </c>
    </row>
    <row r="177" spans="1:8" ht="21" customHeight="1">
      <c r="A177" s="113">
        <v>483112</v>
      </c>
      <c r="B177" s="114" t="s">
        <v>103</v>
      </c>
      <c r="C177" s="26">
        <v>400</v>
      </c>
      <c r="D177" s="26">
        <v>137</v>
      </c>
      <c r="E177" s="87">
        <v>34.25</v>
      </c>
      <c r="F177" s="31">
        <v>4000</v>
      </c>
      <c r="G177" s="26">
        <v>3893</v>
      </c>
      <c r="H177" s="105">
        <f t="shared" si="2"/>
        <v>97.32499999999999</v>
      </c>
    </row>
    <row r="178" spans="1:8" ht="21" customHeight="1">
      <c r="A178" s="113">
        <v>483113</v>
      </c>
      <c r="B178" s="114" t="s">
        <v>189</v>
      </c>
      <c r="C178" s="26">
        <v>14389</v>
      </c>
      <c r="D178" s="26">
        <v>13889</v>
      </c>
      <c r="E178" s="87">
        <v>96.5251233581208</v>
      </c>
      <c r="F178" s="31">
        <v>0</v>
      </c>
      <c r="G178" s="26">
        <v>0</v>
      </c>
      <c r="H178" s="105"/>
    </row>
    <row r="179" spans="1:8" ht="21" customHeight="1">
      <c r="A179" s="111">
        <v>5</v>
      </c>
      <c r="B179" s="112" t="s">
        <v>90</v>
      </c>
      <c r="C179" s="90">
        <v>24220</v>
      </c>
      <c r="D179" s="90">
        <v>19053</v>
      </c>
      <c r="E179" s="87">
        <v>78.66639141205614</v>
      </c>
      <c r="F179" s="91">
        <f>F180+F195</f>
        <v>20386</v>
      </c>
      <c r="G179" s="90">
        <f>G180</f>
        <v>12514</v>
      </c>
      <c r="H179" s="105">
        <f t="shared" si="2"/>
        <v>61.38526439713529</v>
      </c>
    </row>
    <row r="180" spans="1:8" ht="21" customHeight="1">
      <c r="A180" s="111">
        <v>51</v>
      </c>
      <c r="B180" s="112" t="s">
        <v>91</v>
      </c>
      <c r="C180" s="90">
        <v>0</v>
      </c>
      <c r="D180" s="90">
        <v>19053</v>
      </c>
      <c r="E180" s="87" t="e">
        <v>#DIV/0!</v>
      </c>
      <c r="F180" s="91">
        <f>F181</f>
        <v>16450</v>
      </c>
      <c r="G180" s="90">
        <f>G181+G195</f>
        <v>12514</v>
      </c>
      <c r="H180" s="105">
        <f t="shared" si="2"/>
        <v>76.07294832826747</v>
      </c>
    </row>
    <row r="181" spans="1:8" ht="21" customHeight="1">
      <c r="A181" s="111">
        <v>512</v>
      </c>
      <c r="B181" s="112" t="s">
        <v>92</v>
      </c>
      <c r="C181" s="90">
        <v>23380</v>
      </c>
      <c r="D181" s="90">
        <v>18992</v>
      </c>
      <c r="E181" s="87">
        <v>81.23182207014543</v>
      </c>
      <c r="F181" s="91">
        <f>F182+F183+F184+F185+F186+F187+F188+F189+F190+F191+F192+F193+F194</f>
        <v>16450</v>
      </c>
      <c r="G181" s="90">
        <f>SUM(G182:G194)</f>
        <v>9024</v>
      </c>
      <c r="H181" s="105">
        <f t="shared" si="2"/>
        <v>54.85714285714286</v>
      </c>
    </row>
    <row r="182" spans="1:8" ht="21" customHeight="1">
      <c r="A182" s="113">
        <v>512211</v>
      </c>
      <c r="B182" s="114" t="s">
        <v>93</v>
      </c>
      <c r="C182" s="31">
        <v>1188</v>
      </c>
      <c r="D182" s="31">
        <v>770</v>
      </c>
      <c r="E182" s="87">
        <v>64.81481481481481</v>
      </c>
      <c r="F182" s="53">
        <v>3188</v>
      </c>
      <c r="G182" s="26">
        <v>1311</v>
      </c>
      <c r="H182" s="105">
        <f t="shared" si="2"/>
        <v>41.12296110414053</v>
      </c>
    </row>
    <row r="183" spans="1:8" ht="21" customHeight="1">
      <c r="A183" s="113">
        <v>512212</v>
      </c>
      <c r="B183" s="114" t="s">
        <v>151</v>
      </c>
      <c r="C183" s="31">
        <v>260</v>
      </c>
      <c r="D183" s="31"/>
      <c r="E183" s="87">
        <v>0</v>
      </c>
      <c r="F183" s="53">
        <v>860</v>
      </c>
      <c r="G183" s="26">
        <v>466</v>
      </c>
      <c r="H183" s="105">
        <f t="shared" si="2"/>
        <v>54.18604651162791</v>
      </c>
    </row>
    <row r="184" spans="1:8" ht="21" customHeight="1">
      <c r="A184" s="113">
        <v>512221</v>
      </c>
      <c r="B184" s="114" t="s">
        <v>94</v>
      </c>
      <c r="C184" s="31">
        <v>3960</v>
      </c>
      <c r="D184" s="31">
        <v>3767</v>
      </c>
      <c r="E184" s="87">
        <v>95.12626262626263</v>
      </c>
      <c r="F184" s="53">
        <v>6120</v>
      </c>
      <c r="G184" s="92">
        <v>5016</v>
      </c>
      <c r="H184" s="105">
        <f t="shared" si="2"/>
        <v>81.96078431372548</v>
      </c>
    </row>
    <row r="185" spans="1:8" ht="21" customHeight="1">
      <c r="A185" s="113">
        <v>512222</v>
      </c>
      <c r="B185" s="114" t="s">
        <v>95</v>
      </c>
      <c r="C185" s="31">
        <v>960</v>
      </c>
      <c r="D185" s="31">
        <v>745</v>
      </c>
      <c r="E185" s="87">
        <v>77.60416666666666</v>
      </c>
      <c r="F185" s="53">
        <v>960</v>
      </c>
      <c r="G185" s="26">
        <v>383</v>
      </c>
      <c r="H185" s="105">
        <f t="shared" si="2"/>
        <v>39.895833333333336</v>
      </c>
    </row>
    <row r="186" spans="1:8" ht="20.25" customHeight="1">
      <c r="A186" s="113">
        <v>512231</v>
      </c>
      <c r="B186" s="114" t="s">
        <v>227</v>
      </c>
      <c r="C186" s="31">
        <v>96</v>
      </c>
      <c r="D186" s="31"/>
      <c r="E186" s="87">
        <v>0</v>
      </c>
      <c r="F186" s="53">
        <v>96</v>
      </c>
      <c r="G186" s="26">
        <v>0</v>
      </c>
      <c r="H186" s="105">
        <f t="shared" si="2"/>
        <v>0</v>
      </c>
    </row>
    <row r="187" spans="1:8" ht="21" customHeight="1">
      <c r="A187" s="113">
        <v>512232</v>
      </c>
      <c r="B187" s="114" t="s">
        <v>96</v>
      </c>
      <c r="C187" s="31">
        <v>50</v>
      </c>
      <c r="D187" s="31"/>
      <c r="E187" s="87">
        <v>0</v>
      </c>
      <c r="F187" s="53">
        <v>50</v>
      </c>
      <c r="G187" s="26">
        <v>26</v>
      </c>
      <c r="H187" s="105">
        <f t="shared" si="2"/>
        <v>52</v>
      </c>
    </row>
    <row r="188" spans="1:8" ht="21" customHeight="1">
      <c r="A188" s="113">
        <v>512251</v>
      </c>
      <c r="B188" s="114" t="s">
        <v>97</v>
      </c>
      <c r="C188" s="31">
        <v>780</v>
      </c>
      <c r="D188" s="31">
        <v>473</v>
      </c>
      <c r="E188" s="87">
        <v>60.641025641025635</v>
      </c>
      <c r="F188" s="53">
        <v>1188</v>
      </c>
      <c r="G188" s="92">
        <v>908</v>
      </c>
      <c r="H188" s="105">
        <f t="shared" si="2"/>
        <v>76.43097643097643</v>
      </c>
    </row>
    <row r="189" spans="1:8" ht="21" customHeight="1">
      <c r="A189" s="113">
        <v>5122511</v>
      </c>
      <c r="B189" s="117" t="s">
        <v>150</v>
      </c>
      <c r="C189" s="31">
        <v>948</v>
      </c>
      <c r="D189" s="31">
        <v>920</v>
      </c>
      <c r="E189" s="87">
        <v>97.0464135021097</v>
      </c>
      <c r="F189" s="53">
        <v>1188</v>
      </c>
      <c r="G189" s="26">
        <v>850</v>
      </c>
      <c r="H189" s="105">
        <f t="shared" si="2"/>
        <v>71.54882154882155</v>
      </c>
    </row>
    <row r="190" spans="1:8" ht="21" customHeight="1">
      <c r="A190" s="113">
        <v>512411</v>
      </c>
      <c r="B190" s="117" t="s">
        <v>139</v>
      </c>
      <c r="C190" s="31">
        <v>240</v>
      </c>
      <c r="D190" s="31"/>
      <c r="E190" s="87">
        <v>0</v>
      </c>
      <c r="F190" s="53">
        <v>440</v>
      </c>
      <c r="G190" s="26">
        <v>0</v>
      </c>
      <c r="H190" s="105">
        <f t="shared" si="2"/>
        <v>0</v>
      </c>
    </row>
    <row r="191" spans="1:8" ht="21" customHeight="1">
      <c r="A191" s="113">
        <v>512511</v>
      </c>
      <c r="B191" s="114" t="s">
        <v>98</v>
      </c>
      <c r="C191" s="31">
        <v>200</v>
      </c>
      <c r="D191" s="31"/>
      <c r="E191" s="87">
        <v>0</v>
      </c>
      <c r="F191" s="53">
        <v>200</v>
      </c>
      <c r="G191" s="26">
        <v>27</v>
      </c>
      <c r="H191" s="105">
        <f t="shared" si="2"/>
        <v>13.5</v>
      </c>
    </row>
    <row r="192" spans="1:8" ht="21" customHeight="1">
      <c r="A192" s="113">
        <v>512521</v>
      </c>
      <c r="B192" s="114" t="s">
        <v>99</v>
      </c>
      <c r="C192" s="31">
        <v>14098</v>
      </c>
      <c r="D192" s="31">
        <v>12296</v>
      </c>
      <c r="E192" s="87">
        <v>87.21804511278195</v>
      </c>
      <c r="F192" s="53">
        <v>960</v>
      </c>
      <c r="G192" s="26">
        <v>0</v>
      </c>
      <c r="H192" s="105">
        <f t="shared" si="2"/>
        <v>0</v>
      </c>
    </row>
    <row r="193" spans="1:8" ht="21" customHeight="1">
      <c r="A193" s="113">
        <v>512531</v>
      </c>
      <c r="B193" s="114" t="s">
        <v>115</v>
      </c>
      <c r="C193" s="31">
        <v>300</v>
      </c>
      <c r="D193" s="31">
        <v>21</v>
      </c>
      <c r="E193" s="87">
        <v>7.000000000000001</v>
      </c>
      <c r="F193" s="53">
        <v>600</v>
      </c>
      <c r="G193" s="26">
        <v>37</v>
      </c>
      <c r="H193" s="105">
        <f t="shared" si="2"/>
        <v>6.166666666666667</v>
      </c>
    </row>
    <row r="194" spans="1:8" ht="21" customHeight="1">
      <c r="A194" s="113">
        <v>512811</v>
      </c>
      <c r="B194" s="114" t="s">
        <v>149</v>
      </c>
      <c r="C194" s="31">
        <v>300</v>
      </c>
      <c r="D194" s="31">
        <v>0</v>
      </c>
      <c r="E194" s="87">
        <v>0</v>
      </c>
      <c r="F194" s="53">
        <v>600</v>
      </c>
      <c r="G194" s="26">
        <v>0</v>
      </c>
      <c r="H194" s="105">
        <f t="shared" si="2"/>
        <v>0</v>
      </c>
    </row>
    <row r="195" spans="1:8" ht="21" customHeight="1">
      <c r="A195" s="111">
        <v>515</v>
      </c>
      <c r="B195" s="112" t="s">
        <v>157</v>
      </c>
      <c r="C195" s="90">
        <v>840</v>
      </c>
      <c r="D195" s="90">
        <v>61</v>
      </c>
      <c r="E195" s="87">
        <v>7.261904761904763</v>
      </c>
      <c r="F195" s="91">
        <f>F196</f>
        <v>3936</v>
      </c>
      <c r="G195" s="90">
        <f>G196</f>
        <v>3490</v>
      </c>
      <c r="H195" s="105">
        <f t="shared" si="2"/>
        <v>88.66869918699187</v>
      </c>
    </row>
    <row r="196" spans="1:8" ht="21" customHeight="1">
      <c r="A196" s="125">
        <v>515111</v>
      </c>
      <c r="B196" s="126" t="s">
        <v>156</v>
      </c>
      <c r="C196" s="26">
        <v>840</v>
      </c>
      <c r="D196" s="26">
        <v>61</v>
      </c>
      <c r="E196" s="87">
        <v>7.261904761904763</v>
      </c>
      <c r="F196" s="31">
        <v>3936</v>
      </c>
      <c r="G196" s="26">
        <v>3490</v>
      </c>
      <c r="H196" s="105">
        <f t="shared" si="2"/>
        <v>88.66869918699187</v>
      </c>
    </row>
    <row r="197" spans="1:8" ht="21" customHeight="1" thickBot="1">
      <c r="A197" s="79"/>
      <c r="B197" s="80" t="s">
        <v>100</v>
      </c>
      <c r="C197" s="81">
        <v>3550208</v>
      </c>
      <c r="D197" s="81">
        <v>2797879</v>
      </c>
      <c r="E197" s="107">
        <v>78.80887542363715</v>
      </c>
      <c r="F197" s="81">
        <f>F2+F179</f>
        <v>3993040</v>
      </c>
      <c r="G197" s="81">
        <f>G179+G2</f>
        <v>3597372</v>
      </c>
      <c r="H197" s="108">
        <f>G197/F197*100</f>
        <v>90.09105844168855</v>
      </c>
    </row>
    <row r="198" spans="1:8" s="14" customFormat="1" ht="15">
      <c r="A198" s="18"/>
      <c r="B198" s="18"/>
      <c r="C198" s="18"/>
      <c r="D198" s="18"/>
      <c r="E198" s="18"/>
      <c r="F198" s="17"/>
      <c r="G198" s="18"/>
      <c r="H198" s="18"/>
    </row>
    <row r="199" spans="1:8" s="17" customFormat="1" ht="18" customHeight="1">
      <c r="A199" s="18"/>
      <c r="B199" s="18"/>
      <c r="C199" s="17" t="s">
        <v>208</v>
      </c>
      <c r="D199" s="47">
        <v>2843240</v>
      </c>
      <c r="E199" s="18"/>
      <c r="F199" s="17" t="s">
        <v>208</v>
      </c>
      <c r="G199" s="47">
        <v>3775396</v>
      </c>
      <c r="H199" s="18"/>
    </row>
    <row r="200" spans="1:8" s="17" customFormat="1" ht="18" customHeight="1">
      <c r="A200" s="18"/>
      <c r="B200" s="18"/>
      <c r="C200" s="17" t="s">
        <v>209</v>
      </c>
      <c r="D200" s="48">
        <v>2797879</v>
      </c>
      <c r="E200" s="18"/>
      <c r="F200" s="17" t="s">
        <v>209</v>
      </c>
      <c r="G200" s="48">
        <v>3597372</v>
      </c>
      <c r="H200" s="18"/>
    </row>
    <row r="201" spans="1:8" ht="18" customHeight="1">
      <c r="A201" s="27"/>
      <c r="B201" s="17"/>
      <c r="C201" s="17" t="s">
        <v>221</v>
      </c>
      <c r="D201" s="47">
        <v>45361</v>
      </c>
      <c r="E201" s="17"/>
      <c r="F201" s="17" t="s">
        <v>221</v>
      </c>
      <c r="G201" s="47">
        <f>G199-G200</f>
        <v>178024</v>
      </c>
      <c r="H201" s="17"/>
    </row>
    <row r="202" spans="1:8" ht="15">
      <c r="A202" s="127" t="s">
        <v>214</v>
      </c>
      <c r="B202" s="127"/>
      <c r="C202" s="18"/>
      <c r="D202" s="28"/>
      <c r="E202" s="18"/>
      <c r="F202" s="33"/>
      <c r="G202" s="28"/>
      <c r="H202" s="18"/>
    </row>
    <row r="203" spans="1:8" ht="15" customHeight="1">
      <c r="A203" s="17" t="s">
        <v>220</v>
      </c>
      <c r="B203" s="18"/>
      <c r="C203" s="17"/>
      <c r="D203" s="40"/>
      <c r="E203" s="18"/>
      <c r="F203" s="33"/>
      <c r="G203" s="28"/>
      <c r="H203" s="18"/>
    </row>
    <row r="204" spans="1:8" ht="17.25">
      <c r="A204" s="25"/>
      <c r="B204" s="25"/>
      <c r="C204" s="30"/>
      <c r="D204" s="38"/>
      <c r="E204" s="18"/>
      <c r="F204" s="33"/>
      <c r="G204" s="18"/>
      <c r="H204" s="18"/>
    </row>
    <row r="205" spans="1:8" ht="15">
      <c r="A205" s="27" t="s">
        <v>212</v>
      </c>
      <c r="B205" s="29"/>
      <c r="C205" s="24"/>
      <c r="D205" s="39"/>
      <c r="E205" s="18"/>
      <c r="F205" s="33" t="s">
        <v>215</v>
      </c>
      <c r="G205" s="18"/>
      <c r="H205" s="18"/>
    </row>
    <row r="206" spans="1:8" ht="15">
      <c r="A206" s="127" t="s">
        <v>216</v>
      </c>
      <c r="B206" s="127"/>
      <c r="C206" s="30"/>
      <c r="D206" s="18"/>
      <c r="E206" s="17"/>
      <c r="F206" s="33" t="s">
        <v>263</v>
      </c>
      <c r="G206" s="17"/>
      <c r="H206" s="18"/>
    </row>
    <row r="207" spans="1:8" ht="15">
      <c r="A207" s="18"/>
      <c r="B207" s="18"/>
      <c r="C207" s="18"/>
      <c r="D207" s="18"/>
      <c r="E207" s="18"/>
      <c r="F207" s="18"/>
      <c r="G207" s="18"/>
      <c r="H207" s="18"/>
    </row>
    <row r="209" ht="18">
      <c r="C209" s="18"/>
    </row>
  </sheetData>
  <sheetProtection/>
  <mergeCells count="2">
    <mergeCell ref="A206:B206"/>
    <mergeCell ref="A202:B202"/>
  </mergeCells>
  <printOptions/>
  <pageMargins left="0.83" right="0.28" top="0.35433070866141736" bottom="0.35433070866141736" header="0.31496062992125984" footer="0.31496062992125984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stevanovic_violeta</dc:creator>
  <cp:keywords/>
  <dc:description/>
  <cp:lastModifiedBy>Natasa NM. Maslo</cp:lastModifiedBy>
  <cp:lastPrinted>2023-02-22T11:05:44Z</cp:lastPrinted>
  <dcterms:created xsi:type="dcterms:W3CDTF">2011-04-14T09:02:26Z</dcterms:created>
  <dcterms:modified xsi:type="dcterms:W3CDTF">2023-02-22T11:10:43Z</dcterms:modified>
  <cp:category/>
  <cp:version/>
  <cp:contentType/>
  <cp:contentStatus/>
</cp:coreProperties>
</file>